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KPC\AppData\Local\Microsoft\Windows\INetCache\Content.Outlook\1AIAVBEE\"/>
    </mc:Choice>
  </mc:AlternateContent>
  <xr:revisionPtr revIDLastSave="887" documentId="13_ncr:1_{4C4600C5-0DE0-41ED-9352-3D600B6EF8F7}" xr6:coauthVersionLast="47" xr6:coauthVersionMax="47" xr10:uidLastSave="{BF7DAC07-7344-4093-A198-BC8D50AFC900}"/>
  <bookViews>
    <workbookView xWindow="780" yWindow="1755" windowWidth="32610" windowHeight="13725" firstSheet="19" activeTab="27" xr2:uid="{00000000-000D-0000-FFFF-FFFF00000000}"/>
  </bookViews>
  <sheets>
    <sheet name="2022-sausis" sheetId="6" r:id="rId1"/>
    <sheet name="2022-vasaris" sheetId="7" r:id="rId2"/>
    <sheet name="2022-kovas" sheetId="8" r:id="rId3"/>
    <sheet name="2022-lapkritis" sheetId="9" r:id="rId4"/>
    <sheet name="Lapas1" sheetId="21" r:id="rId5"/>
    <sheet name="2022-gruodis" sheetId="10" r:id="rId6"/>
    <sheet name="2023-sausis" sheetId="11" r:id="rId7"/>
    <sheet name="2023-vasaris" sheetId="12" r:id="rId8"/>
    <sheet name="2023-kovas" sheetId="13" r:id="rId9"/>
    <sheet name="nesivadovauti 2023-balandis" sheetId="14" r:id="rId10"/>
    <sheet name="2023-11" sheetId="15" r:id="rId11"/>
    <sheet name="2023-12" sheetId="16" r:id="rId12"/>
    <sheet name="2024-01" sheetId="17" r:id="rId13"/>
    <sheet name="2024-02" sheetId="18" r:id="rId14"/>
    <sheet name="2024-03" sheetId="19" r:id="rId15"/>
    <sheet name="2024-04" sheetId="20" r:id="rId16"/>
    <sheet name="2024-10" sheetId="22" r:id="rId17"/>
    <sheet name="2024-11" sheetId="23" r:id="rId18"/>
    <sheet name="2024-12" sheetId="24" r:id="rId19"/>
    <sheet name="2025-01" sheetId="25" r:id="rId20"/>
    <sheet name="2025-02" sheetId="29" r:id="rId21"/>
    <sheet name="2025-03" sheetId="32" r:id="rId22"/>
    <sheet name="2025-10" sheetId="28" r:id="rId23"/>
    <sheet name="2025-11" sheetId="27" r:id="rId24"/>
    <sheet name="2025-12" sheetId="26" r:id="rId25"/>
    <sheet name="2026-01" sheetId="31" r:id="rId26"/>
    <sheet name="2026-02" sheetId="33" r:id="rId27"/>
    <sheet name="2026-03" sheetId="34" r:id="rId28"/>
  </sheets>
  <definedNames>
    <definedName name="_xlnm._FilterDatabase" localSheetId="0" hidden="1">'2022-sausis'!$B$9:$R$61</definedName>
    <definedName name="_xlnm._FilterDatabase" localSheetId="1" hidden="1">'2022-vasaris'!$B$8:$R$61</definedName>
    <definedName name="_xlnm._FilterDatabase" localSheetId="10" hidden="1">'2023-11'!$B$9:$R$65</definedName>
    <definedName name="_xlnm._FilterDatabase" localSheetId="11" hidden="1">'2023-12'!$C$9:$R$65</definedName>
    <definedName name="_xlnm._FilterDatabase" localSheetId="6" hidden="1">'2023-sausis'!$B$9:$R$65</definedName>
    <definedName name="_xlnm._FilterDatabase" localSheetId="12" hidden="1">'2024-01'!$C$9:$R$65</definedName>
    <definedName name="_xlnm._FilterDatabase" localSheetId="13" hidden="1">'2024-02'!$C$9:$R$65</definedName>
    <definedName name="_xlnm._FilterDatabase" localSheetId="15" hidden="1">'2024-04'!$C$9:$R$65</definedName>
    <definedName name="_xlnm._FilterDatabase" localSheetId="17" hidden="1">'2024-11'!$C$9:$R$65</definedName>
    <definedName name="_xlnm._FilterDatabase" localSheetId="26" hidden="1">'2026-02'!$B$9:$R$65</definedName>
    <definedName name="_xlnm._FilterDatabase" localSheetId="9" hidden="1">'nesivadovauti 2023-balandis'!$C$9:$R$65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33" l="1"/>
  <c r="L64" i="34"/>
  <c r="N64" i="34" s="1"/>
  <c r="G64" i="34"/>
  <c r="L65" i="34"/>
  <c r="N65" i="34" s="1"/>
  <c r="G65" i="34"/>
  <c r="L59" i="34"/>
  <c r="N59" i="34" s="1"/>
  <c r="G59" i="34"/>
  <c r="L47" i="34"/>
  <c r="N47" i="34" s="1"/>
  <c r="P47" i="34" s="1"/>
  <c r="G47" i="34"/>
  <c r="L58" i="34"/>
  <c r="N58" i="34" s="1"/>
  <c r="G58" i="34"/>
  <c r="L57" i="34"/>
  <c r="N57" i="34" s="1"/>
  <c r="G57" i="34"/>
  <c r="L51" i="34"/>
  <c r="N51" i="34" s="1"/>
  <c r="G51" i="34"/>
  <c r="L60" i="34"/>
  <c r="N60" i="34" s="1"/>
  <c r="Q60" i="34" s="1"/>
  <c r="R60" i="34" s="1"/>
  <c r="G60" i="34"/>
  <c r="L54" i="34"/>
  <c r="N54" i="34" s="1"/>
  <c r="G54" i="34"/>
  <c r="L61" i="34"/>
  <c r="N61" i="34" s="1"/>
  <c r="G61" i="34"/>
  <c r="L62" i="34"/>
  <c r="N62" i="34" s="1"/>
  <c r="G62" i="34"/>
  <c r="N55" i="34"/>
  <c r="P55" i="34" s="1"/>
  <c r="L55" i="34"/>
  <c r="G55" i="34"/>
  <c r="L52" i="34"/>
  <c r="N52" i="34" s="1"/>
  <c r="G52" i="34"/>
  <c r="L63" i="34"/>
  <c r="N63" i="34" s="1"/>
  <c r="G63" i="34"/>
  <c r="L53" i="34"/>
  <c r="N53" i="34" s="1"/>
  <c r="P53" i="34" s="1"/>
  <c r="G53" i="34"/>
  <c r="L45" i="34"/>
  <c r="N45" i="34" s="1"/>
  <c r="Q45" i="34" s="1"/>
  <c r="R45" i="34" s="1"/>
  <c r="G45" i="34"/>
  <c r="L50" i="34"/>
  <c r="N50" i="34" s="1"/>
  <c r="G50" i="34"/>
  <c r="L37" i="34"/>
  <c r="N37" i="34" s="1"/>
  <c r="G37" i="34"/>
  <c r="L40" i="34"/>
  <c r="N40" i="34" s="1"/>
  <c r="P40" i="34" s="1"/>
  <c r="G40" i="34"/>
  <c r="L41" i="34"/>
  <c r="N41" i="34" s="1"/>
  <c r="Q41" i="34" s="1"/>
  <c r="R41" i="34" s="1"/>
  <c r="G41" i="34"/>
  <c r="L28" i="34"/>
  <c r="N28" i="34" s="1"/>
  <c r="G28" i="34"/>
  <c r="L46" i="34"/>
  <c r="N46" i="34" s="1"/>
  <c r="G46" i="34"/>
  <c r="L48" i="34"/>
  <c r="N48" i="34" s="1"/>
  <c r="G48" i="34"/>
  <c r="L43" i="34"/>
  <c r="N43" i="34" s="1"/>
  <c r="P43" i="34" s="1"/>
  <c r="G43" i="34"/>
  <c r="L44" i="34"/>
  <c r="N44" i="34" s="1"/>
  <c r="G44" i="34"/>
  <c r="L35" i="34"/>
  <c r="N35" i="34" s="1"/>
  <c r="G35" i="34"/>
  <c r="L39" i="34"/>
  <c r="N39" i="34" s="1"/>
  <c r="G39" i="34"/>
  <c r="L49" i="34"/>
  <c r="N49" i="34" s="1"/>
  <c r="P49" i="34" s="1"/>
  <c r="G49" i="34"/>
  <c r="L42" i="34"/>
  <c r="N42" i="34" s="1"/>
  <c r="G42" i="34"/>
  <c r="L34" i="34"/>
  <c r="N34" i="34" s="1"/>
  <c r="G34" i="34"/>
  <c r="L33" i="34"/>
  <c r="N33" i="34" s="1"/>
  <c r="P33" i="34" s="1"/>
  <c r="G33" i="34"/>
  <c r="L30" i="34"/>
  <c r="N30" i="34" s="1"/>
  <c r="Q30" i="34" s="1"/>
  <c r="R30" i="34" s="1"/>
  <c r="G30" i="34"/>
  <c r="L38" i="34"/>
  <c r="N38" i="34" s="1"/>
  <c r="G38" i="34"/>
  <c r="L27" i="34"/>
  <c r="N27" i="34" s="1"/>
  <c r="G27" i="34"/>
  <c r="L56" i="34"/>
  <c r="N56" i="34" s="1"/>
  <c r="G56" i="34"/>
  <c r="L31" i="34"/>
  <c r="N31" i="34" s="1"/>
  <c r="Q31" i="34" s="1"/>
  <c r="R31" i="34" s="1"/>
  <c r="G31" i="34"/>
  <c r="L32" i="34"/>
  <c r="N32" i="34" s="1"/>
  <c r="G32" i="34"/>
  <c r="L25" i="34"/>
  <c r="N25" i="34" s="1"/>
  <c r="G25" i="34"/>
  <c r="L36" i="34"/>
  <c r="N36" i="34" s="1"/>
  <c r="G36" i="34"/>
  <c r="L24" i="34"/>
  <c r="N24" i="34" s="1"/>
  <c r="P24" i="34" s="1"/>
  <c r="G24" i="34"/>
  <c r="L20" i="34"/>
  <c r="N20" i="34" s="1"/>
  <c r="G20" i="34"/>
  <c r="L26" i="34"/>
  <c r="N26" i="34" s="1"/>
  <c r="G26" i="34"/>
  <c r="L23" i="34"/>
  <c r="N23" i="34" s="1"/>
  <c r="G23" i="34"/>
  <c r="L22" i="34"/>
  <c r="N22" i="34" s="1"/>
  <c r="P22" i="34" s="1"/>
  <c r="G22" i="34"/>
  <c r="L21" i="34"/>
  <c r="N21" i="34" s="1"/>
  <c r="G21" i="34"/>
  <c r="L17" i="34"/>
  <c r="N17" i="34" s="1"/>
  <c r="G17" i="34"/>
  <c r="L29" i="34"/>
  <c r="N29" i="34" s="1"/>
  <c r="P29" i="34" s="1"/>
  <c r="G29" i="34"/>
  <c r="L18" i="34"/>
  <c r="N18" i="34" s="1"/>
  <c r="P18" i="34" s="1"/>
  <c r="G18" i="34"/>
  <c r="L12" i="34"/>
  <c r="N12" i="34" s="1"/>
  <c r="G12" i="34"/>
  <c r="L14" i="34"/>
  <c r="N14" i="34" s="1"/>
  <c r="G14" i="34"/>
  <c r="L16" i="34"/>
  <c r="N16" i="34" s="1"/>
  <c r="G16" i="34"/>
  <c r="L15" i="34"/>
  <c r="N15" i="34" s="1"/>
  <c r="P15" i="34" s="1"/>
  <c r="G15" i="34"/>
  <c r="L19" i="34"/>
  <c r="N19" i="34" s="1"/>
  <c r="G19" i="34"/>
  <c r="L10" i="34"/>
  <c r="N10" i="34" s="1"/>
  <c r="G10" i="34"/>
  <c r="L11" i="34"/>
  <c r="N11" i="34" s="1"/>
  <c r="P11" i="34" s="1"/>
  <c r="G11" i="34"/>
  <c r="L13" i="34"/>
  <c r="N13" i="34" s="1"/>
  <c r="Q13" i="34" s="1"/>
  <c r="R13" i="34" s="1"/>
  <c r="G13" i="34"/>
  <c r="L9" i="34"/>
  <c r="N9" i="34" s="1"/>
  <c r="G9" i="34"/>
  <c r="L65" i="33"/>
  <c r="N65" i="33" s="1"/>
  <c r="G65" i="33"/>
  <c r="L33" i="33"/>
  <c r="N33" i="33" s="1"/>
  <c r="G33" i="33"/>
  <c r="L62" i="33"/>
  <c r="N62" i="33" s="1"/>
  <c r="G62" i="33"/>
  <c r="L57" i="33"/>
  <c r="N57" i="33" s="1"/>
  <c r="Q57" i="33" s="1"/>
  <c r="R57" i="33" s="1"/>
  <c r="G57" i="33"/>
  <c r="L59" i="33"/>
  <c r="N59" i="33" s="1"/>
  <c r="G59" i="33"/>
  <c r="L54" i="33"/>
  <c r="N54" i="33" s="1"/>
  <c r="G54" i="33"/>
  <c r="L64" i="33"/>
  <c r="N64" i="33" s="1"/>
  <c r="G64" i="33"/>
  <c r="L61" i="33"/>
  <c r="N61" i="33" s="1"/>
  <c r="Q61" i="33" s="1"/>
  <c r="R61" i="33" s="1"/>
  <c r="G61" i="33"/>
  <c r="L53" i="33"/>
  <c r="N53" i="33" s="1"/>
  <c r="G53" i="33"/>
  <c r="L58" i="33"/>
  <c r="N58" i="33" s="1"/>
  <c r="G58" i="33"/>
  <c r="L55" i="33"/>
  <c r="N55" i="33" s="1"/>
  <c r="G55" i="33"/>
  <c r="L63" i="33"/>
  <c r="N63" i="33" s="1"/>
  <c r="Q63" i="33" s="1"/>
  <c r="R63" i="33" s="1"/>
  <c r="G63" i="33"/>
  <c r="L56" i="33"/>
  <c r="N56" i="33" s="1"/>
  <c r="Q56" i="33" s="1"/>
  <c r="R56" i="33" s="1"/>
  <c r="G56" i="33"/>
  <c r="L51" i="33"/>
  <c r="N51" i="33" s="1"/>
  <c r="G51" i="33"/>
  <c r="L60" i="33"/>
  <c r="N60" i="33" s="1"/>
  <c r="G60" i="33"/>
  <c r="L47" i="33"/>
  <c r="N47" i="33" s="1"/>
  <c r="Q47" i="33" s="1"/>
  <c r="R47" i="33" s="1"/>
  <c r="G47" i="33"/>
  <c r="L44" i="33"/>
  <c r="N44" i="33" s="1"/>
  <c r="G44" i="33"/>
  <c r="L49" i="33"/>
  <c r="N49" i="33" s="1"/>
  <c r="G49" i="33"/>
  <c r="L50" i="33"/>
  <c r="N50" i="33" s="1"/>
  <c r="G50" i="33"/>
  <c r="L48" i="33"/>
  <c r="N48" i="33" s="1"/>
  <c r="Q48" i="33" s="1"/>
  <c r="R48" i="33" s="1"/>
  <c r="G48" i="33"/>
  <c r="L43" i="33"/>
  <c r="N43" i="33" s="1"/>
  <c r="G43" i="33"/>
  <c r="L46" i="33"/>
  <c r="N46" i="33" s="1"/>
  <c r="G46" i="33"/>
  <c r="L45" i="33"/>
  <c r="N45" i="33" s="1"/>
  <c r="G45" i="33"/>
  <c r="L31" i="33"/>
  <c r="N31" i="33" s="1"/>
  <c r="Q31" i="33" s="1"/>
  <c r="R31" i="33" s="1"/>
  <c r="G31" i="33"/>
  <c r="L52" i="33"/>
  <c r="N52" i="33" s="1"/>
  <c r="G52" i="33"/>
  <c r="L39" i="33"/>
  <c r="N39" i="33" s="1"/>
  <c r="G39" i="33"/>
  <c r="L42" i="33"/>
  <c r="N42" i="33" s="1"/>
  <c r="G42" i="33"/>
  <c r="L32" i="33"/>
  <c r="N32" i="33" s="1"/>
  <c r="Q32" i="33" s="1"/>
  <c r="R32" i="33" s="1"/>
  <c r="G32" i="33"/>
  <c r="L40" i="33"/>
  <c r="N40" i="33" s="1"/>
  <c r="Q40" i="33" s="1"/>
  <c r="R40" i="33" s="1"/>
  <c r="G40" i="33"/>
  <c r="L41" i="33"/>
  <c r="N41" i="33" s="1"/>
  <c r="G41" i="33"/>
  <c r="L38" i="33"/>
  <c r="N38" i="33" s="1"/>
  <c r="G38" i="33"/>
  <c r="L36" i="33"/>
  <c r="N36" i="33" s="1"/>
  <c r="Q36" i="33" s="1"/>
  <c r="R36" i="33" s="1"/>
  <c r="G36" i="33"/>
  <c r="L35" i="33"/>
  <c r="N35" i="33" s="1"/>
  <c r="G35" i="33"/>
  <c r="L27" i="33"/>
  <c r="N27" i="33" s="1"/>
  <c r="G27" i="33"/>
  <c r="L37" i="33"/>
  <c r="N37" i="33" s="1"/>
  <c r="G37" i="33"/>
  <c r="L29" i="33"/>
  <c r="N29" i="33" s="1"/>
  <c r="Q29" i="33" s="1"/>
  <c r="R29" i="33" s="1"/>
  <c r="G29" i="33"/>
  <c r="L19" i="33"/>
  <c r="N19" i="33" s="1"/>
  <c r="G19" i="33"/>
  <c r="L30" i="33"/>
  <c r="N30" i="33" s="1"/>
  <c r="G30" i="33"/>
  <c r="L34" i="33"/>
  <c r="N34" i="33" s="1"/>
  <c r="G34" i="33"/>
  <c r="L28" i="33"/>
  <c r="N28" i="33" s="1"/>
  <c r="Q28" i="33" s="1"/>
  <c r="R28" i="33" s="1"/>
  <c r="G28" i="33"/>
  <c r="L25" i="33"/>
  <c r="N25" i="33" s="1"/>
  <c r="G25" i="33"/>
  <c r="L24" i="33"/>
  <c r="N24" i="33" s="1"/>
  <c r="G24" i="33"/>
  <c r="L23" i="33"/>
  <c r="N23" i="33" s="1"/>
  <c r="G23" i="33"/>
  <c r="L22" i="33"/>
  <c r="N22" i="33" s="1"/>
  <c r="Q22" i="33" s="1"/>
  <c r="R22" i="33" s="1"/>
  <c r="G22" i="33"/>
  <c r="L26" i="33"/>
  <c r="N26" i="33" s="1"/>
  <c r="Q26" i="33" s="1"/>
  <c r="R26" i="33" s="1"/>
  <c r="G26" i="33"/>
  <c r="L21" i="33"/>
  <c r="N21" i="33" s="1"/>
  <c r="G21" i="33"/>
  <c r="L20" i="33"/>
  <c r="N20" i="33" s="1"/>
  <c r="G20" i="33"/>
  <c r="L13" i="33"/>
  <c r="N13" i="33" s="1"/>
  <c r="Q13" i="33" s="1"/>
  <c r="R13" i="33" s="1"/>
  <c r="G13" i="33"/>
  <c r="L18" i="33"/>
  <c r="N18" i="33" s="1"/>
  <c r="G18" i="33"/>
  <c r="L14" i="33"/>
  <c r="N14" i="33" s="1"/>
  <c r="G14" i="33"/>
  <c r="L16" i="33"/>
  <c r="N16" i="33" s="1"/>
  <c r="G16" i="33"/>
  <c r="L17" i="33"/>
  <c r="N17" i="33" s="1"/>
  <c r="Q17" i="33" s="1"/>
  <c r="R17" i="33" s="1"/>
  <c r="G17" i="33"/>
  <c r="L15" i="33"/>
  <c r="N15" i="33" s="1"/>
  <c r="G15" i="33"/>
  <c r="L10" i="33"/>
  <c r="N10" i="33" s="1"/>
  <c r="G10" i="33"/>
  <c r="L11" i="33"/>
  <c r="N11" i="33" s="1"/>
  <c r="G11" i="33"/>
  <c r="L12" i="33"/>
  <c r="N12" i="33" s="1"/>
  <c r="Q12" i="33" s="1"/>
  <c r="R12" i="33" s="1"/>
  <c r="G12" i="33"/>
  <c r="L9" i="33"/>
  <c r="Q9" i="33" s="1"/>
  <c r="R9" i="33" s="1"/>
  <c r="G9" i="33"/>
  <c r="N65" i="31"/>
  <c r="L65" i="32"/>
  <c r="N65" i="32" s="1"/>
  <c r="Q65" i="32" s="1"/>
  <c r="R65" i="32" s="1"/>
  <c r="G65" i="32"/>
  <c r="L60" i="32"/>
  <c r="N60" i="32" s="1"/>
  <c r="G60" i="32"/>
  <c r="L57" i="32"/>
  <c r="N57" i="32" s="1"/>
  <c r="G57" i="32"/>
  <c r="L63" i="32"/>
  <c r="N63" i="32" s="1"/>
  <c r="G63" i="32"/>
  <c r="L59" i="32"/>
  <c r="N59" i="32" s="1"/>
  <c r="Q59" i="32" s="1"/>
  <c r="R59" i="32" s="1"/>
  <c r="G59" i="32"/>
  <c r="L64" i="32"/>
  <c r="N64" i="32" s="1"/>
  <c r="G64" i="32"/>
  <c r="L62" i="32"/>
  <c r="N62" i="32" s="1"/>
  <c r="G62" i="32"/>
  <c r="L53" i="32"/>
  <c r="N53" i="32" s="1"/>
  <c r="G53" i="32"/>
  <c r="L58" i="32"/>
  <c r="N58" i="32" s="1"/>
  <c r="Q58" i="32" s="1"/>
  <c r="R58" i="32" s="1"/>
  <c r="G58" i="32"/>
  <c r="L54" i="32"/>
  <c r="N54" i="32" s="1"/>
  <c r="Q54" i="32" s="1"/>
  <c r="R54" i="32" s="1"/>
  <c r="G54" i="32"/>
  <c r="L56" i="32"/>
  <c r="N56" i="32" s="1"/>
  <c r="G56" i="32"/>
  <c r="L61" i="32"/>
  <c r="N61" i="32" s="1"/>
  <c r="G61" i="32"/>
  <c r="L50" i="32"/>
  <c r="N50" i="32" s="1"/>
  <c r="Q50" i="32" s="1"/>
  <c r="R50" i="32" s="1"/>
  <c r="G50" i="32"/>
  <c r="L55" i="32"/>
  <c r="N55" i="32" s="1"/>
  <c r="G55" i="32"/>
  <c r="L49" i="32"/>
  <c r="N49" i="32" s="1"/>
  <c r="G49" i="32"/>
  <c r="L51" i="32"/>
  <c r="N51" i="32" s="1"/>
  <c r="G51" i="32"/>
  <c r="L28" i="32"/>
  <c r="N28" i="32" s="1"/>
  <c r="Q28" i="32" s="1"/>
  <c r="R28" i="32" s="1"/>
  <c r="G28" i="32"/>
  <c r="L48" i="32"/>
  <c r="N48" i="32" s="1"/>
  <c r="Q48" i="32" s="1"/>
  <c r="R48" i="32" s="1"/>
  <c r="G48" i="32"/>
  <c r="L42" i="32"/>
  <c r="N42" i="32" s="1"/>
  <c r="G42" i="32"/>
  <c r="L45" i="32"/>
  <c r="N45" i="32" s="1"/>
  <c r="G45" i="32"/>
  <c r="L47" i="32"/>
  <c r="N47" i="32" s="1"/>
  <c r="Q47" i="32" s="1"/>
  <c r="R47" i="32" s="1"/>
  <c r="G47" i="32"/>
  <c r="L52" i="32"/>
  <c r="N52" i="32" s="1"/>
  <c r="G52" i="32"/>
  <c r="L41" i="32"/>
  <c r="N41" i="32" s="1"/>
  <c r="G41" i="32"/>
  <c r="L35" i="32"/>
  <c r="N35" i="32" s="1"/>
  <c r="G35" i="32"/>
  <c r="L46" i="32"/>
  <c r="N46" i="32" s="1"/>
  <c r="Q46" i="32" s="1"/>
  <c r="R46" i="32" s="1"/>
  <c r="G46" i="32"/>
  <c r="L44" i="32"/>
  <c r="N44" i="32" s="1"/>
  <c r="G44" i="32"/>
  <c r="L43" i="32"/>
  <c r="N43" i="32" s="1"/>
  <c r="G43" i="32"/>
  <c r="L33" i="32"/>
  <c r="N33" i="32" s="1"/>
  <c r="G33" i="32"/>
  <c r="L32" i="32"/>
  <c r="N32" i="32" s="1"/>
  <c r="Q32" i="32" s="1"/>
  <c r="R32" i="32" s="1"/>
  <c r="G32" i="32"/>
  <c r="L37" i="32"/>
  <c r="N37" i="32" s="1"/>
  <c r="G37" i="32"/>
  <c r="L39" i="32"/>
  <c r="N39" i="32" s="1"/>
  <c r="G39" i="32"/>
  <c r="L40" i="32"/>
  <c r="N40" i="32" s="1"/>
  <c r="G40" i="32"/>
  <c r="L38" i="32"/>
  <c r="N38" i="32" s="1"/>
  <c r="Q38" i="32" s="1"/>
  <c r="R38" i="32" s="1"/>
  <c r="G38" i="32"/>
  <c r="L26" i="32"/>
  <c r="N26" i="32" s="1"/>
  <c r="P26" i="32" s="1"/>
  <c r="G26" i="32"/>
  <c r="L31" i="32"/>
  <c r="N31" i="32" s="1"/>
  <c r="G31" i="32"/>
  <c r="L34" i="32"/>
  <c r="N34" i="32" s="1"/>
  <c r="G34" i="32"/>
  <c r="L36" i="32"/>
  <c r="N36" i="32" s="1"/>
  <c r="Q36" i="32" s="1"/>
  <c r="R36" i="32" s="1"/>
  <c r="G36" i="32"/>
  <c r="L20" i="32"/>
  <c r="N20" i="32" s="1"/>
  <c r="G20" i="32"/>
  <c r="L27" i="32"/>
  <c r="N27" i="32" s="1"/>
  <c r="G27" i="32"/>
  <c r="L30" i="32"/>
  <c r="N30" i="32" s="1"/>
  <c r="G30" i="32"/>
  <c r="L25" i="32"/>
  <c r="N25" i="32" s="1"/>
  <c r="Q25" i="32" s="1"/>
  <c r="R25" i="32" s="1"/>
  <c r="G25" i="32"/>
  <c r="L21" i="32"/>
  <c r="N21" i="32" s="1"/>
  <c r="G21" i="32"/>
  <c r="L22" i="32"/>
  <c r="N22" i="32" s="1"/>
  <c r="Q22" i="32" s="1"/>
  <c r="R22" i="32" s="1"/>
  <c r="G22" i="32"/>
  <c r="L23" i="32"/>
  <c r="N23" i="32" s="1"/>
  <c r="G23" i="32"/>
  <c r="L29" i="32"/>
  <c r="N29" i="32" s="1"/>
  <c r="Q29" i="32" s="1"/>
  <c r="R29" i="32" s="1"/>
  <c r="G29" i="32"/>
  <c r="L16" i="32"/>
  <c r="N16" i="32" s="1"/>
  <c r="G16" i="32"/>
  <c r="L17" i="32"/>
  <c r="N17" i="32" s="1"/>
  <c r="G17" i="32"/>
  <c r="L19" i="32"/>
  <c r="N19" i="32" s="1"/>
  <c r="G19" i="32"/>
  <c r="L13" i="32"/>
  <c r="N13" i="32" s="1"/>
  <c r="Q13" i="32" s="1"/>
  <c r="R13" i="32" s="1"/>
  <c r="G13" i="32"/>
  <c r="L15" i="32"/>
  <c r="N15" i="32" s="1"/>
  <c r="P15" i="32" s="1"/>
  <c r="G15" i="32"/>
  <c r="L12" i="32"/>
  <c r="N12" i="32" s="1"/>
  <c r="Q12" i="32" s="1"/>
  <c r="R12" i="32" s="1"/>
  <c r="G12" i="32"/>
  <c r="L9" i="32"/>
  <c r="N9" i="32" s="1"/>
  <c r="G9" i="32"/>
  <c r="L24" i="32"/>
  <c r="N24" i="32" s="1"/>
  <c r="Q24" i="32" s="1"/>
  <c r="R24" i="32" s="1"/>
  <c r="G24" i="32"/>
  <c r="L11" i="32"/>
  <c r="N11" i="32" s="1"/>
  <c r="P11" i="32" s="1"/>
  <c r="G11" i="32"/>
  <c r="L18" i="32"/>
  <c r="N18" i="32" s="1"/>
  <c r="Q18" i="32" s="1"/>
  <c r="R18" i="32" s="1"/>
  <c r="G18" i="32"/>
  <c r="L10" i="32"/>
  <c r="N10" i="32" s="1"/>
  <c r="G10" i="32"/>
  <c r="L14" i="32"/>
  <c r="N14" i="32" s="1"/>
  <c r="Q14" i="32" s="1"/>
  <c r="R14" i="32" s="1"/>
  <c r="G14" i="32"/>
  <c r="R28" i="31"/>
  <c r="Q28" i="31"/>
  <c r="P28" i="31"/>
  <c r="N28" i="31"/>
  <c r="N22" i="31"/>
  <c r="N9" i="31"/>
  <c r="L65" i="31"/>
  <c r="G65" i="31"/>
  <c r="L56" i="31"/>
  <c r="N56" i="31" s="1"/>
  <c r="G56" i="31"/>
  <c r="L63" i="31"/>
  <c r="N63" i="31" s="1"/>
  <c r="G63" i="31"/>
  <c r="L41" i="31"/>
  <c r="N41" i="31" s="1"/>
  <c r="G41" i="31"/>
  <c r="L60" i="31"/>
  <c r="N60" i="31" s="1"/>
  <c r="G60" i="31"/>
  <c r="L59" i="31"/>
  <c r="N59" i="31" s="1"/>
  <c r="G59" i="31"/>
  <c r="L54" i="31"/>
  <c r="N54" i="31" s="1"/>
  <c r="G54" i="31"/>
  <c r="L64" i="31"/>
  <c r="N64" i="31" s="1"/>
  <c r="G64" i="31"/>
  <c r="L53" i="31"/>
  <c r="N53" i="31" s="1"/>
  <c r="G53" i="31"/>
  <c r="L50" i="31"/>
  <c r="N50" i="31" s="1"/>
  <c r="G50" i="31"/>
  <c r="L58" i="31"/>
  <c r="N58" i="31" s="1"/>
  <c r="G58" i="31"/>
  <c r="L55" i="31"/>
  <c r="N55" i="31" s="1"/>
  <c r="G55" i="31"/>
  <c r="L52" i="31"/>
  <c r="N52" i="31" s="1"/>
  <c r="G52" i="31"/>
  <c r="L61" i="31"/>
  <c r="N61" i="31" s="1"/>
  <c r="G61" i="31"/>
  <c r="L62" i="31"/>
  <c r="N62" i="31" s="1"/>
  <c r="G62" i="31"/>
  <c r="L57" i="31"/>
  <c r="N57" i="31" s="1"/>
  <c r="G57" i="31"/>
  <c r="L47" i="31"/>
  <c r="N47" i="31" s="1"/>
  <c r="G47" i="31"/>
  <c r="L42" i="31"/>
  <c r="N42" i="31" s="1"/>
  <c r="G42" i="31"/>
  <c r="L49" i="31"/>
  <c r="N49" i="31" s="1"/>
  <c r="G49" i="31"/>
  <c r="L44" i="31"/>
  <c r="N44" i="31" s="1"/>
  <c r="G44" i="31"/>
  <c r="L45" i="31"/>
  <c r="N45" i="31" s="1"/>
  <c r="G45" i="31"/>
  <c r="L48" i="31"/>
  <c r="N48" i="31" s="1"/>
  <c r="G48" i="31"/>
  <c r="L46" i="31"/>
  <c r="N46" i="31" s="1"/>
  <c r="G46" i="31"/>
  <c r="L32" i="31"/>
  <c r="N32" i="31" s="1"/>
  <c r="G32" i="31"/>
  <c r="L35" i="31"/>
  <c r="N35" i="31" s="1"/>
  <c r="G35" i="31"/>
  <c r="L40" i="31"/>
  <c r="N40" i="31" s="1"/>
  <c r="G40" i="31"/>
  <c r="L36" i="31"/>
  <c r="N36" i="31" s="1"/>
  <c r="G36" i="31"/>
  <c r="L39" i="31"/>
  <c r="N39" i="31" s="1"/>
  <c r="G39" i="31"/>
  <c r="L33" i="31"/>
  <c r="N33" i="31" s="1"/>
  <c r="G33" i="31"/>
  <c r="L43" i="31"/>
  <c r="N43" i="31" s="1"/>
  <c r="G43" i="31"/>
  <c r="L34" i="31"/>
  <c r="N34" i="31" s="1"/>
  <c r="G34" i="31"/>
  <c r="L38" i="31"/>
  <c r="N38" i="31" s="1"/>
  <c r="G38" i="31"/>
  <c r="L37" i="31"/>
  <c r="N37" i="31" s="1"/>
  <c r="G37" i="31"/>
  <c r="L51" i="31"/>
  <c r="N51" i="31" s="1"/>
  <c r="G51" i="31"/>
  <c r="L31" i="31"/>
  <c r="N31" i="31" s="1"/>
  <c r="G31" i="31"/>
  <c r="L30" i="31"/>
  <c r="N30" i="31" s="1"/>
  <c r="G30" i="31"/>
  <c r="L27" i="31"/>
  <c r="N27" i="31" s="1"/>
  <c r="G27" i="31"/>
  <c r="L29" i="31"/>
  <c r="N29" i="31" s="1"/>
  <c r="G29" i="31"/>
  <c r="L24" i="31"/>
  <c r="N24" i="31" s="1"/>
  <c r="G24" i="31"/>
  <c r="L28" i="31"/>
  <c r="G28" i="31"/>
  <c r="L22" i="31"/>
  <c r="G22" i="31"/>
  <c r="L25" i="31"/>
  <c r="N25" i="31" s="1"/>
  <c r="G25" i="31"/>
  <c r="L26" i="31"/>
  <c r="N26" i="31" s="1"/>
  <c r="G26" i="31"/>
  <c r="L23" i="31"/>
  <c r="N23" i="31" s="1"/>
  <c r="G23" i="31"/>
  <c r="L19" i="31"/>
  <c r="N19" i="31" s="1"/>
  <c r="G19" i="31"/>
  <c r="L17" i="31"/>
  <c r="N17" i="31" s="1"/>
  <c r="G17" i="31"/>
  <c r="L18" i="31"/>
  <c r="N18" i="31" s="1"/>
  <c r="G18" i="31"/>
  <c r="L21" i="31"/>
  <c r="N21" i="31" s="1"/>
  <c r="G21" i="31"/>
  <c r="L13" i="31"/>
  <c r="N13" i="31" s="1"/>
  <c r="G13" i="31"/>
  <c r="L15" i="31"/>
  <c r="N15" i="31" s="1"/>
  <c r="G15" i="31"/>
  <c r="L16" i="31"/>
  <c r="N16" i="31" s="1"/>
  <c r="G16" i="31"/>
  <c r="L14" i="31"/>
  <c r="N14" i="31" s="1"/>
  <c r="G14" i="31"/>
  <c r="L11" i="31"/>
  <c r="N11" i="31" s="1"/>
  <c r="G11" i="31"/>
  <c r="L10" i="31"/>
  <c r="N10" i="31" s="1"/>
  <c r="G10" i="31"/>
  <c r="L20" i="31"/>
  <c r="N20" i="31" s="1"/>
  <c r="G20" i="31"/>
  <c r="L12" i="31"/>
  <c r="N12" i="31" s="1"/>
  <c r="G12" i="31"/>
  <c r="L9" i="31"/>
  <c r="G9" i="31"/>
  <c r="L65" i="29"/>
  <c r="N65" i="29" s="1"/>
  <c r="G65" i="29"/>
  <c r="L64" i="29"/>
  <c r="N64" i="29" s="1"/>
  <c r="Q64" i="29" s="1"/>
  <c r="R64" i="29" s="1"/>
  <c r="G64" i="29"/>
  <c r="L63" i="29"/>
  <c r="N63" i="29" s="1"/>
  <c r="G63" i="29"/>
  <c r="N62" i="29"/>
  <c r="Q62" i="29" s="1"/>
  <c r="R62" i="29" s="1"/>
  <c r="L62" i="29"/>
  <c r="G62" i="29"/>
  <c r="L61" i="29"/>
  <c r="N61" i="29" s="1"/>
  <c r="G61" i="29"/>
  <c r="N60" i="29"/>
  <c r="Q60" i="29" s="1"/>
  <c r="R60" i="29" s="1"/>
  <c r="L60" i="29"/>
  <c r="G60" i="29"/>
  <c r="L59" i="29"/>
  <c r="N59" i="29" s="1"/>
  <c r="G59" i="29"/>
  <c r="L58" i="29"/>
  <c r="N58" i="29" s="1"/>
  <c r="Q58" i="29" s="1"/>
  <c r="R58" i="29" s="1"/>
  <c r="G58" i="29"/>
  <c r="L57" i="29"/>
  <c r="N57" i="29" s="1"/>
  <c r="G57" i="29"/>
  <c r="L56" i="29"/>
  <c r="N56" i="29" s="1"/>
  <c r="Q56" i="29" s="1"/>
  <c r="R56" i="29" s="1"/>
  <c r="G56" i="29"/>
  <c r="L55" i="29"/>
  <c r="N55" i="29" s="1"/>
  <c r="G55" i="29"/>
  <c r="N54" i="29"/>
  <c r="Q54" i="29" s="1"/>
  <c r="R54" i="29" s="1"/>
  <c r="L54" i="29"/>
  <c r="G54" i="29"/>
  <c r="L53" i="29"/>
  <c r="N53" i="29" s="1"/>
  <c r="G53" i="29"/>
  <c r="L52" i="29"/>
  <c r="N52" i="29" s="1"/>
  <c r="Q52" i="29" s="1"/>
  <c r="R52" i="29" s="1"/>
  <c r="G52" i="29"/>
  <c r="L51" i="29"/>
  <c r="N51" i="29" s="1"/>
  <c r="G51" i="29"/>
  <c r="N50" i="29"/>
  <c r="Q50" i="29" s="1"/>
  <c r="R50" i="29" s="1"/>
  <c r="L50" i="29"/>
  <c r="G50" i="29"/>
  <c r="L49" i="29"/>
  <c r="N49" i="29" s="1"/>
  <c r="G49" i="29"/>
  <c r="L48" i="29"/>
  <c r="N48" i="29" s="1"/>
  <c r="Q48" i="29" s="1"/>
  <c r="R48" i="29" s="1"/>
  <c r="G48" i="29"/>
  <c r="L47" i="29"/>
  <c r="N47" i="29" s="1"/>
  <c r="G47" i="29"/>
  <c r="N46" i="29"/>
  <c r="Q46" i="29" s="1"/>
  <c r="R46" i="29" s="1"/>
  <c r="L46" i="29"/>
  <c r="G46" i="29"/>
  <c r="L45" i="29"/>
  <c r="N45" i="29" s="1"/>
  <c r="G45" i="29"/>
  <c r="L44" i="29"/>
  <c r="N44" i="29" s="1"/>
  <c r="Q44" i="29" s="1"/>
  <c r="R44" i="29" s="1"/>
  <c r="G44" i="29"/>
  <c r="L43" i="29"/>
  <c r="N43" i="29" s="1"/>
  <c r="G43" i="29"/>
  <c r="N42" i="29"/>
  <c r="Q42" i="29" s="1"/>
  <c r="R42" i="29" s="1"/>
  <c r="L42" i="29"/>
  <c r="G42" i="29"/>
  <c r="L41" i="29"/>
  <c r="N41" i="29" s="1"/>
  <c r="G41" i="29"/>
  <c r="N40" i="29"/>
  <c r="Q40" i="29" s="1"/>
  <c r="R40" i="29" s="1"/>
  <c r="L40" i="29"/>
  <c r="G40" i="29"/>
  <c r="L39" i="29"/>
  <c r="N39" i="29" s="1"/>
  <c r="G39" i="29"/>
  <c r="L38" i="29"/>
  <c r="N38" i="29" s="1"/>
  <c r="Q38" i="29" s="1"/>
  <c r="R38" i="29" s="1"/>
  <c r="G38" i="29"/>
  <c r="L37" i="29"/>
  <c r="N37" i="29" s="1"/>
  <c r="G37" i="29"/>
  <c r="L36" i="29"/>
  <c r="N36" i="29" s="1"/>
  <c r="Q36" i="29" s="1"/>
  <c r="R36" i="29" s="1"/>
  <c r="G36" i="29"/>
  <c r="L35" i="29"/>
  <c r="N35" i="29" s="1"/>
  <c r="G35" i="29"/>
  <c r="L34" i="29"/>
  <c r="N34" i="29" s="1"/>
  <c r="Q34" i="29" s="1"/>
  <c r="R34" i="29" s="1"/>
  <c r="G34" i="29"/>
  <c r="L33" i="29"/>
  <c r="N33" i="29" s="1"/>
  <c r="G33" i="29"/>
  <c r="L32" i="29"/>
  <c r="N32" i="29" s="1"/>
  <c r="Q32" i="29" s="1"/>
  <c r="R32" i="29" s="1"/>
  <c r="G32" i="29"/>
  <c r="L31" i="29"/>
  <c r="N31" i="29" s="1"/>
  <c r="G31" i="29"/>
  <c r="L30" i="29"/>
  <c r="N30" i="29" s="1"/>
  <c r="Q30" i="29" s="1"/>
  <c r="R30" i="29" s="1"/>
  <c r="G30" i="29"/>
  <c r="L29" i="29"/>
  <c r="N29" i="29" s="1"/>
  <c r="G29" i="29"/>
  <c r="L28" i="29"/>
  <c r="N28" i="29" s="1"/>
  <c r="G28" i="29"/>
  <c r="L27" i="29"/>
  <c r="N27" i="29" s="1"/>
  <c r="G27" i="29"/>
  <c r="L26" i="29"/>
  <c r="N26" i="29" s="1"/>
  <c r="G26" i="29"/>
  <c r="L25" i="29"/>
  <c r="N25" i="29" s="1"/>
  <c r="G25" i="29"/>
  <c r="L24" i="29"/>
  <c r="N24" i="29" s="1"/>
  <c r="G24" i="29"/>
  <c r="L23" i="29"/>
  <c r="N23" i="29" s="1"/>
  <c r="G23" i="29"/>
  <c r="L22" i="29"/>
  <c r="N22" i="29" s="1"/>
  <c r="G22" i="29"/>
  <c r="L21" i="29"/>
  <c r="N21" i="29" s="1"/>
  <c r="G21" i="29"/>
  <c r="L20" i="29"/>
  <c r="N20" i="29" s="1"/>
  <c r="G20" i="29"/>
  <c r="L19" i="29"/>
  <c r="N19" i="29" s="1"/>
  <c r="G19" i="29"/>
  <c r="L18" i="29"/>
  <c r="N18" i="29" s="1"/>
  <c r="G18" i="29"/>
  <c r="L17" i="29"/>
  <c r="N17" i="29" s="1"/>
  <c r="G17" i="29"/>
  <c r="L16" i="29"/>
  <c r="N16" i="29" s="1"/>
  <c r="G16" i="29"/>
  <c r="L15" i="29"/>
  <c r="N15" i="29" s="1"/>
  <c r="G15" i="29"/>
  <c r="L14" i="29"/>
  <c r="N14" i="29" s="1"/>
  <c r="G14" i="29"/>
  <c r="L13" i="29"/>
  <c r="N13" i="29" s="1"/>
  <c r="G13" i="29"/>
  <c r="L12" i="29"/>
  <c r="N12" i="29" s="1"/>
  <c r="G12" i="29"/>
  <c r="L11" i="29"/>
  <c r="N11" i="29" s="1"/>
  <c r="G11" i="29"/>
  <c r="L10" i="29"/>
  <c r="N10" i="29" s="1"/>
  <c r="G10" i="29"/>
  <c r="L9" i="29"/>
  <c r="N9" i="29" s="1"/>
  <c r="G9" i="29"/>
  <c r="L51" i="28"/>
  <c r="N51" i="28" s="1"/>
  <c r="G51" i="28"/>
  <c r="L64" i="28"/>
  <c r="N64" i="28" s="1"/>
  <c r="G64" i="28"/>
  <c r="L52" i="28"/>
  <c r="N52" i="28" s="1"/>
  <c r="G52" i="28"/>
  <c r="L60" i="28"/>
  <c r="N60" i="28" s="1"/>
  <c r="G60" i="28"/>
  <c r="L57" i="28"/>
  <c r="N57" i="28" s="1"/>
  <c r="G57" i="28"/>
  <c r="L65" i="28"/>
  <c r="N65" i="28" s="1"/>
  <c r="G65" i="28"/>
  <c r="L62" i="28"/>
  <c r="N62" i="28" s="1"/>
  <c r="G62" i="28"/>
  <c r="L54" i="28"/>
  <c r="N54" i="28" s="1"/>
  <c r="G54" i="28"/>
  <c r="L49" i="28"/>
  <c r="N49" i="28" s="1"/>
  <c r="G49" i="28"/>
  <c r="L41" i="28"/>
  <c r="N41" i="28" s="1"/>
  <c r="G41" i="28"/>
  <c r="L59" i="28"/>
  <c r="N59" i="28" s="1"/>
  <c r="G59" i="28"/>
  <c r="L61" i="28"/>
  <c r="N61" i="28" s="1"/>
  <c r="G61" i="28"/>
  <c r="L40" i="28"/>
  <c r="N40" i="28" s="1"/>
  <c r="Q40" i="28" s="1"/>
  <c r="R40" i="28" s="1"/>
  <c r="G40" i="28"/>
  <c r="L39" i="28"/>
  <c r="N39" i="28" s="1"/>
  <c r="G39" i="28"/>
  <c r="L55" i="28"/>
  <c r="N55" i="28" s="1"/>
  <c r="G55" i="28"/>
  <c r="L56" i="28"/>
  <c r="N56" i="28" s="1"/>
  <c r="G56" i="28"/>
  <c r="L58" i="28"/>
  <c r="N58" i="28" s="1"/>
  <c r="Q58" i="28" s="1"/>
  <c r="R58" i="28" s="1"/>
  <c r="G58" i="28"/>
  <c r="L35" i="28"/>
  <c r="N35" i="28" s="1"/>
  <c r="G35" i="28"/>
  <c r="L43" i="28"/>
  <c r="N43" i="28" s="1"/>
  <c r="Q43" i="28" s="1"/>
  <c r="R43" i="28" s="1"/>
  <c r="G43" i="28"/>
  <c r="L37" i="28"/>
  <c r="N37" i="28" s="1"/>
  <c r="G37" i="28"/>
  <c r="L44" i="28"/>
  <c r="N44" i="28" s="1"/>
  <c r="G44" i="28"/>
  <c r="L47" i="28"/>
  <c r="N47" i="28" s="1"/>
  <c r="G47" i="28"/>
  <c r="L38" i="28"/>
  <c r="N38" i="28" s="1"/>
  <c r="G38" i="28"/>
  <c r="L45" i="28"/>
  <c r="N45" i="28" s="1"/>
  <c r="G45" i="28"/>
  <c r="L50" i="28"/>
  <c r="N50" i="28" s="1"/>
  <c r="G50" i="28"/>
  <c r="L36" i="28"/>
  <c r="N36" i="28" s="1"/>
  <c r="G36" i="28"/>
  <c r="L32" i="28"/>
  <c r="N32" i="28" s="1"/>
  <c r="Q32" i="28" s="1"/>
  <c r="R32" i="28" s="1"/>
  <c r="G32" i="28"/>
  <c r="L46" i="28"/>
  <c r="N46" i="28" s="1"/>
  <c r="G46" i="28"/>
  <c r="L13" i="28"/>
  <c r="N13" i="28" s="1"/>
  <c r="G13" i="28"/>
  <c r="L31" i="28"/>
  <c r="N31" i="28" s="1"/>
  <c r="G31" i="28"/>
  <c r="L42" i="28"/>
  <c r="N42" i="28" s="1"/>
  <c r="Q42" i="28" s="1"/>
  <c r="R42" i="28" s="1"/>
  <c r="G42" i="28"/>
  <c r="L33" i="28"/>
  <c r="N33" i="28" s="1"/>
  <c r="G33" i="28"/>
  <c r="L30" i="28"/>
  <c r="N30" i="28" s="1"/>
  <c r="G30" i="28"/>
  <c r="L63" i="28"/>
  <c r="N63" i="28" s="1"/>
  <c r="G63" i="28"/>
  <c r="L53" i="28"/>
  <c r="N53" i="28" s="1"/>
  <c r="Q53" i="28" s="1"/>
  <c r="R53" i="28" s="1"/>
  <c r="G53" i="28"/>
  <c r="L29" i="28"/>
  <c r="N29" i="28" s="1"/>
  <c r="G29" i="28"/>
  <c r="N28" i="28"/>
  <c r="Q28" i="28" s="1"/>
  <c r="R28" i="28" s="1"/>
  <c r="L28" i="28"/>
  <c r="G28" i="28"/>
  <c r="L48" i="28"/>
  <c r="N48" i="28" s="1"/>
  <c r="G48" i="28"/>
  <c r="L18" i="28"/>
  <c r="N18" i="28" s="1"/>
  <c r="G18" i="28"/>
  <c r="L34" i="28"/>
  <c r="N34" i="28" s="1"/>
  <c r="G34" i="28"/>
  <c r="L26" i="28"/>
  <c r="N26" i="28" s="1"/>
  <c r="G26" i="28"/>
  <c r="L24" i="28"/>
  <c r="N24" i="28" s="1"/>
  <c r="G24" i="28"/>
  <c r="L19" i="28"/>
  <c r="N19" i="28" s="1"/>
  <c r="G19" i="28"/>
  <c r="L27" i="28"/>
  <c r="N27" i="28" s="1"/>
  <c r="G27" i="28"/>
  <c r="L21" i="28"/>
  <c r="N21" i="28" s="1"/>
  <c r="G21" i="28"/>
  <c r="L22" i="28"/>
  <c r="N22" i="28" s="1"/>
  <c r="G22" i="28"/>
  <c r="L23" i="28"/>
  <c r="N23" i="28" s="1"/>
  <c r="G23" i="28"/>
  <c r="L20" i="28"/>
  <c r="N20" i="28" s="1"/>
  <c r="G20" i="28"/>
  <c r="L16" i="28"/>
  <c r="N16" i="28" s="1"/>
  <c r="G16" i="28"/>
  <c r="L15" i="28"/>
  <c r="N15" i="28" s="1"/>
  <c r="G15" i="28"/>
  <c r="L17" i="28"/>
  <c r="N17" i="28" s="1"/>
  <c r="G17" i="28"/>
  <c r="L12" i="28"/>
  <c r="N12" i="28" s="1"/>
  <c r="G12" i="28"/>
  <c r="L11" i="28"/>
  <c r="N11" i="28" s="1"/>
  <c r="Q11" i="28" s="1"/>
  <c r="R11" i="28" s="1"/>
  <c r="G11" i="28"/>
  <c r="L14" i="28"/>
  <c r="N14" i="28" s="1"/>
  <c r="G14" i="28"/>
  <c r="L25" i="28"/>
  <c r="N25" i="28" s="1"/>
  <c r="G25" i="28"/>
  <c r="L10" i="28"/>
  <c r="N10" i="28" s="1"/>
  <c r="G10" i="28"/>
  <c r="L9" i="28"/>
  <c r="N9" i="28" s="1"/>
  <c r="G9" i="28"/>
  <c r="L65" i="27"/>
  <c r="N65" i="27" s="1"/>
  <c r="G65" i="27"/>
  <c r="L52" i="27"/>
  <c r="N52" i="27" s="1"/>
  <c r="G52" i="27"/>
  <c r="L59" i="27"/>
  <c r="N59" i="27" s="1"/>
  <c r="G59" i="27"/>
  <c r="L60" i="27"/>
  <c r="N60" i="27" s="1"/>
  <c r="G60" i="27"/>
  <c r="L61" i="27"/>
  <c r="N61" i="27" s="1"/>
  <c r="G61" i="27"/>
  <c r="L56" i="27"/>
  <c r="N56" i="27" s="1"/>
  <c r="G56" i="27"/>
  <c r="L62" i="27"/>
  <c r="N62" i="27" s="1"/>
  <c r="G62" i="27"/>
  <c r="L54" i="27"/>
  <c r="N54" i="27" s="1"/>
  <c r="G54" i="27"/>
  <c r="L64" i="27"/>
  <c r="N64" i="27" s="1"/>
  <c r="G64" i="27"/>
  <c r="L37" i="27"/>
  <c r="N37" i="27" s="1"/>
  <c r="G37" i="27"/>
  <c r="L53" i="27"/>
  <c r="N53" i="27" s="1"/>
  <c r="G53" i="27"/>
  <c r="L57" i="27"/>
  <c r="N57" i="27" s="1"/>
  <c r="G57" i="27"/>
  <c r="L50" i="27"/>
  <c r="N50" i="27" s="1"/>
  <c r="G50" i="27"/>
  <c r="L49" i="27"/>
  <c r="N49" i="27" s="1"/>
  <c r="G49" i="27"/>
  <c r="L51" i="27"/>
  <c r="N51" i="27" s="1"/>
  <c r="G51" i="27"/>
  <c r="L58" i="27"/>
  <c r="N58" i="27" s="1"/>
  <c r="G58" i="27"/>
  <c r="L63" i="27"/>
  <c r="N63" i="27" s="1"/>
  <c r="G63" i="27"/>
  <c r="L42" i="27"/>
  <c r="N42" i="27" s="1"/>
  <c r="G42" i="27"/>
  <c r="L48" i="27"/>
  <c r="N48" i="27" s="1"/>
  <c r="G48" i="27"/>
  <c r="L34" i="27"/>
  <c r="N34" i="27" s="1"/>
  <c r="G34" i="27"/>
  <c r="L43" i="27"/>
  <c r="N43" i="27" s="1"/>
  <c r="G43" i="27"/>
  <c r="L47" i="27"/>
  <c r="N47" i="27" s="1"/>
  <c r="G47" i="27"/>
  <c r="L39" i="27"/>
  <c r="N39" i="27" s="1"/>
  <c r="G39" i="27"/>
  <c r="L44" i="27"/>
  <c r="N44" i="27" s="1"/>
  <c r="G44" i="27"/>
  <c r="L35" i="27"/>
  <c r="N35" i="27" s="1"/>
  <c r="Q35" i="27" s="1"/>
  <c r="R35" i="27" s="1"/>
  <c r="G35" i="27"/>
  <c r="L36" i="27"/>
  <c r="N36" i="27" s="1"/>
  <c r="G36" i="27"/>
  <c r="L29" i="27"/>
  <c r="N29" i="27" s="1"/>
  <c r="Q29" i="27" s="1"/>
  <c r="R29" i="27" s="1"/>
  <c r="G29" i="27"/>
  <c r="L46" i="27"/>
  <c r="N46" i="27" s="1"/>
  <c r="G46" i="27"/>
  <c r="L40" i="27"/>
  <c r="N40" i="27" s="1"/>
  <c r="Q40" i="27" s="1"/>
  <c r="R40" i="27" s="1"/>
  <c r="G40" i="27"/>
  <c r="L38" i="27"/>
  <c r="N38" i="27" s="1"/>
  <c r="G38" i="27"/>
  <c r="L45" i="27"/>
  <c r="N45" i="27" s="1"/>
  <c r="Q45" i="27" s="1"/>
  <c r="R45" i="27" s="1"/>
  <c r="G45" i="27"/>
  <c r="L32" i="27"/>
  <c r="N32" i="27" s="1"/>
  <c r="G32" i="27"/>
  <c r="L31" i="27"/>
  <c r="N31" i="27" s="1"/>
  <c r="Q31" i="27" s="1"/>
  <c r="R31" i="27" s="1"/>
  <c r="G31" i="27"/>
  <c r="L55" i="27"/>
  <c r="N55" i="27" s="1"/>
  <c r="G55" i="27"/>
  <c r="L33" i="27"/>
  <c r="N33" i="27" s="1"/>
  <c r="Q33" i="27" s="1"/>
  <c r="R33" i="27" s="1"/>
  <c r="G33" i="27"/>
  <c r="L27" i="27"/>
  <c r="N27" i="27" s="1"/>
  <c r="G27" i="27"/>
  <c r="L28" i="27"/>
  <c r="N28" i="27" s="1"/>
  <c r="Q28" i="27" s="1"/>
  <c r="R28" i="27" s="1"/>
  <c r="G28" i="27"/>
  <c r="L41" i="27"/>
  <c r="N41" i="27" s="1"/>
  <c r="G41" i="27"/>
  <c r="L25" i="27"/>
  <c r="N25" i="27" s="1"/>
  <c r="Q25" i="27" s="1"/>
  <c r="R25" i="27" s="1"/>
  <c r="G25" i="27"/>
  <c r="L30" i="27"/>
  <c r="N30" i="27" s="1"/>
  <c r="G30" i="27"/>
  <c r="L24" i="27"/>
  <c r="N24" i="27" s="1"/>
  <c r="Q24" i="27" s="1"/>
  <c r="R24" i="27" s="1"/>
  <c r="G24" i="27"/>
  <c r="L26" i="27"/>
  <c r="N26" i="27" s="1"/>
  <c r="G26" i="27"/>
  <c r="L19" i="27"/>
  <c r="N19" i="27" s="1"/>
  <c r="Q19" i="27" s="1"/>
  <c r="R19" i="27" s="1"/>
  <c r="G19" i="27"/>
  <c r="L23" i="27"/>
  <c r="N23" i="27" s="1"/>
  <c r="G23" i="27"/>
  <c r="L17" i="27"/>
  <c r="N17" i="27" s="1"/>
  <c r="Q17" i="27" s="1"/>
  <c r="R17" i="27" s="1"/>
  <c r="G17" i="27"/>
  <c r="L18" i="27"/>
  <c r="N18" i="27" s="1"/>
  <c r="G18" i="27"/>
  <c r="L20" i="27"/>
  <c r="N20" i="27" s="1"/>
  <c r="Q20" i="27" s="1"/>
  <c r="R20" i="27" s="1"/>
  <c r="G20" i="27"/>
  <c r="L22" i="27"/>
  <c r="N22" i="27" s="1"/>
  <c r="G22" i="27"/>
  <c r="L15" i="27"/>
  <c r="N15" i="27" s="1"/>
  <c r="Q15" i="27" s="1"/>
  <c r="R15" i="27" s="1"/>
  <c r="G15" i="27"/>
  <c r="L14" i="27"/>
  <c r="N14" i="27" s="1"/>
  <c r="G14" i="27"/>
  <c r="L16" i="27"/>
  <c r="N16" i="27" s="1"/>
  <c r="Q16" i="27" s="1"/>
  <c r="R16" i="27" s="1"/>
  <c r="G16" i="27"/>
  <c r="L13" i="27"/>
  <c r="N13" i="27" s="1"/>
  <c r="G13" i="27"/>
  <c r="L11" i="27"/>
  <c r="N11" i="27" s="1"/>
  <c r="G11" i="27"/>
  <c r="L12" i="27"/>
  <c r="N12" i="27" s="1"/>
  <c r="G12" i="27"/>
  <c r="L21" i="27"/>
  <c r="N21" i="27" s="1"/>
  <c r="Q21" i="27" s="1"/>
  <c r="R21" i="27" s="1"/>
  <c r="G21" i="27"/>
  <c r="L10" i="27"/>
  <c r="N10" i="27" s="1"/>
  <c r="G10" i="27"/>
  <c r="L9" i="27"/>
  <c r="N9" i="27" s="1"/>
  <c r="Q9" i="27" s="1"/>
  <c r="R9" i="27" s="1"/>
  <c r="G9" i="27"/>
  <c r="L65" i="26"/>
  <c r="N65" i="26" s="1"/>
  <c r="Q65" i="26" s="1"/>
  <c r="R65" i="26" s="1"/>
  <c r="G65" i="26"/>
  <c r="L57" i="26"/>
  <c r="N57" i="26" s="1"/>
  <c r="Q57" i="26" s="1"/>
  <c r="R57" i="26" s="1"/>
  <c r="G57" i="26"/>
  <c r="L58" i="26"/>
  <c r="N58" i="26" s="1"/>
  <c r="P58" i="26" s="1"/>
  <c r="G58" i="26"/>
  <c r="L49" i="26"/>
  <c r="N49" i="26" s="1"/>
  <c r="G49" i="26"/>
  <c r="L60" i="26"/>
  <c r="N60" i="26" s="1"/>
  <c r="G60" i="26"/>
  <c r="L64" i="26"/>
  <c r="N64" i="26" s="1"/>
  <c r="G64" i="26"/>
  <c r="L63" i="26"/>
  <c r="N63" i="26" s="1"/>
  <c r="G63" i="26"/>
  <c r="L53" i="26"/>
  <c r="N53" i="26" s="1"/>
  <c r="G53" i="26"/>
  <c r="L62" i="26"/>
  <c r="N62" i="26" s="1"/>
  <c r="G62" i="26"/>
  <c r="L42" i="26"/>
  <c r="N42" i="26" s="1"/>
  <c r="G42" i="26"/>
  <c r="L55" i="26"/>
  <c r="N55" i="26" s="1"/>
  <c r="G55" i="26"/>
  <c r="L59" i="26"/>
  <c r="N59" i="26" s="1"/>
  <c r="G59" i="26"/>
  <c r="L61" i="26"/>
  <c r="N61" i="26" s="1"/>
  <c r="G61" i="26"/>
  <c r="L51" i="26"/>
  <c r="N51" i="26" s="1"/>
  <c r="G51" i="26"/>
  <c r="L56" i="26"/>
  <c r="N56" i="26" s="1"/>
  <c r="G56" i="26"/>
  <c r="L54" i="26"/>
  <c r="N54" i="26" s="1"/>
  <c r="G54" i="26"/>
  <c r="L40" i="26"/>
  <c r="N40" i="26" s="1"/>
  <c r="G40" i="26"/>
  <c r="L50" i="26"/>
  <c r="N50" i="26" s="1"/>
  <c r="G50" i="26"/>
  <c r="L48" i="26"/>
  <c r="N48" i="26" s="1"/>
  <c r="G48" i="26"/>
  <c r="L37" i="26"/>
  <c r="N37" i="26" s="1"/>
  <c r="G37" i="26"/>
  <c r="N44" i="26"/>
  <c r="Q44" i="26" s="1"/>
  <c r="R44" i="26" s="1"/>
  <c r="L44" i="26"/>
  <c r="G44" i="26"/>
  <c r="L47" i="26"/>
  <c r="N47" i="26" s="1"/>
  <c r="G47" i="26"/>
  <c r="L46" i="26"/>
  <c r="N46" i="26" s="1"/>
  <c r="G46" i="26"/>
  <c r="L45" i="26"/>
  <c r="N45" i="26" s="1"/>
  <c r="Q45" i="26" s="1"/>
  <c r="R45" i="26" s="1"/>
  <c r="G45" i="26"/>
  <c r="L43" i="26"/>
  <c r="N43" i="26" s="1"/>
  <c r="G43" i="26"/>
  <c r="L41" i="26"/>
  <c r="N41" i="26" s="1"/>
  <c r="G41" i="26"/>
  <c r="L35" i="26"/>
  <c r="N35" i="26" s="1"/>
  <c r="G35" i="26"/>
  <c r="L36" i="26"/>
  <c r="N36" i="26" s="1"/>
  <c r="G36" i="26"/>
  <c r="L31" i="26"/>
  <c r="N31" i="26" s="1"/>
  <c r="G31" i="26"/>
  <c r="L34" i="26"/>
  <c r="N34" i="26" s="1"/>
  <c r="Q34" i="26" s="1"/>
  <c r="R34" i="26" s="1"/>
  <c r="G34" i="26"/>
  <c r="N32" i="26"/>
  <c r="Q32" i="26" s="1"/>
  <c r="R32" i="26" s="1"/>
  <c r="L32" i="26"/>
  <c r="G32" i="26"/>
  <c r="L39" i="26"/>
  <c r="N39" i="26" s="1"/>
  <c r="G39" i="26"/>
  <c r="L33" i="26"/>
  <c r="N33" i="26" s="1"/>
  <c r="G33" i="26"/>
  <c r="L52" i="26"/>
  <c r="N52" i="26" s="1"/>
  <c r="G52" i="26"/>
  <c r="L38" i="26"/>
  <c r="N38" i="26" s="1"/>
  <c r="G38" i="26"/>
  <c r="L30" i="26"/>
  <c r="N30" i="26" s="1"/>
  <c r="G30" i="26"/>
  <c r="L28" i="26"/>
  <c r="N28" i="26" s="1"/>
  <c r="G28" i="26"/>
  <c r="L26" i="26"/>
  <c r="N26" i="26" s="1"/>
  <c r="G26" i="26"/>
  <c r="L27" i="26"/>
  <c r="N27" i="26" s="1"/>
  <c r="G27" i="26"/>
  <c r="L29" i="26"/>
  <c r="N29" i="26" s="1"/>
  <c r="G29" i="26"/>
  <c r="L24" i="26"/>
  <c r="N24" i="26" s="1"/>
  <c r="Q24" i="26" s="1"/>
  <c r="R24" i="26" s="1"/>
  <c r="G24" i="26"/>
  <c r="L20" i="26"/>
  <c r="N20" i="26" s="1"/>
  <c r="G20" i="26"/>
  <c r="L25" i="26"/>
  <c r="N25" i="26" s="1"/>
  <c r="Q25" i="26" s="1"/>
  <c r="R25" i="26" s="1"/>
  <c r="G25" i="26"/>
  <c r="L23" i="26"/>
  <c r="N23" i="26" s="1"/>
  <c r="G23" i="26"/>
  <c r="L18" i="26"/>
  <c r="N18" i="26" s="1"/>
  <c r="G18" i="26"/>
  <c r="L19" i="26"/>
  <c r="N19" i="26" s="1"/>
  <c r="G19" i="26"/>
  <c r="L17" i="26"/>
  <c r="N17" i="26" s="1"/>
  <c r="G17" i="26"/>
  <c r="L22" i="26"/>
  <c r="N22" i="26" s="1"/>
  <c r="G22" i="26"/>
  <c r="L14" i="26"/>
  <c r="N14" i="26" s="1"/>
  <c r="G14" i="26"/>
  <c r="L13" i="26"/>
  <c r="N13" i="26" s="1"/>
  <c r="G13" i="26"/>
  <c r="L16" i="26"/>
  <c r="N16" i="26" s="1"/>
  <c r="G16" i="26"/>
  <c r="L15" i="26"/>
  <c r="N15" i="26" s="1"/>
  <c r="G15" i="26"/>
  <c r="L10" i="26"/>
  <c r="N10" i="26" s="1"/>
  <c r="G10" i="26"/>
  <c r="N12" i="26"/>
  <c r="Q12" i="26" s="1"/>
  <c r="R12" i="26" s="1"/>
  <c r="L12" i="26"/>
  <c r="G12" i="26"/>
  <c r="L21" i="26"/>
  <c r="N21" i="26" s="1"/>
  <c r="G21" i="26"/>
  <c r="L11" i="26"/>
  <c r="N11" i="26" s="1"/>
  <c r="G11" i="26"/>
  <c r="L9" i="26"/>
  <c r="N9" i="26" s="1"/>
  <c r="G9" i="26"/>
  <c r="N9" i="25"/>
  <c r="L65" i="25"/>
  <c r="N65" i="25" s="1"/>
  <c r="G65" i="25"/>
  <c r="L62" i="25"/>
  <c r="N62" i="25" s="1"/>
  <c r="G62" i="25"/>
  <c r="L63" i="25"/>
  <c r="N63" i="25" s="1"/>
  <c r="G63" i="25"/>
  <c r="L57" i="25"/>
  <c r="N57" i="25" s="1"/>
  <c r="G57" i="25"/>
  <c r="L60" i="25"/>
  <c r="N60" i="25" s="1"/>
  <c r="G60" i="25"/>
  <c r="L61" i="25"/>
  <c r="N61" i="25" s="1"/>
  <c r="G61" i="25"/>
  <c r="L59" i="25"/>
  <c r="N59" i="25" s="1"/>
  <c r="G59" i="25"/>
  <c r="L58" i="25"/>
  <c r="N58" i="25" s="1"/>
  <c r="G58" i="25"/>
  <c r="L54" i="25"/>
  <c r="N54" i="25" s="1"/>
  <c r="G54" i="25"/>
  <c r="L64" i="25"/>
  <c r="N64" i="25" s="1"/>
  <c r="G64" i="25"/>
  <c r="L51" i="25"/>
  <c r="N51" i="25" s="1"/>
  <c r="G51" i="25"/>
  <c r="L52" i="25"/>
  <c r="N52" i="25" s="1"/>
  <c r="G52" i="25"/>
  <c r="L55" i="25"/>
  <c r="N55" i="25" s="1"/>
  <c r="G55" i="25"/>
  <c r="L42" i="25"/>
  <c r="N42" i="25" s="1"/>
  <c r="G42" i="25"/>
  <c r="L53" i="25"/>
  <c r="N53" i="25" s="1"/>
  <c r="G53" i="25"/>
  <c r="L50" i="25"/>
  <c r="N50" i="25" s="1"/>
  <c r="G50" i="25"/>
  <c r="L49" i="25"/>
  <c r="N49" i="25" s="1"/>
  <c r="G49" i="25"/>
  <c r="L46" i="25"/>
  <c r="N46" i="25" s="1"/>
  <c r="G46" i="25"/>
  <c r="L56" i="25"/>
  <c r="N56" i="25" s="1"/>
  <c r="G56" i="25"/>
  <c r="L48" i="25"/>
  <c r="N48" i="25" s="1"/>
  <c r="G48" i="25"/>
  <c r="L47" i="25"/>
  <c r="N47" i="25" s="1"/>
  <c r="G47" i="25"/>
  <c r="L45" i="25"/>
  <c r="N45" i="25" s="1"/>
  <c r="G45" i="25"/>
  <c r="L43" i="25"/>
  <c r="N43" i="25" s="1"/>
  <c r="G43" i="25"/>
  <c r="L44" i="25"/>
  <c r="N44" i="25" s="1"/>
  <c r="G44" i="25"/>
  <c r="L40" i="25"/>
  <c r="N40" i="25" s="1"/>
  <c r="G40" i="25"/>
  <c r="L39" i="25"/>
  <c r="N39" i="25" s="1"/>
  <c r="G39" i="25"/>
  <c r="L41" i="25"/>
  <c r="N41" i="25" s="1"/>
  <c r="G41" i="25"/>
  <c r="L38" i="25"/>
  <c r="N38" i="25" s="1"/>
  <c r="G38" i="25"/>
  <c r="L32" i="25"/>
  <c r="N32" i="25" s="1"/>
  <c r="G32" i="25"/>
  <c r="L34" i="25"/>
  <c r="N34" i="25" s="1"/>
  <c r="G34" i="25"/>
  <c r="L33" i="25"/>
  <c r="N33" i="25" s="1"/>
  <c r="G33" i="25"/>
  <c r="L35" i="25"/>
  <c r="N35" i="25" s="1"/>
  <c r="G35" i="25"/>
  <c r="L37" i="25"/>
  <c r="N37" i="25" s="1"/>
  <c r="G37" i="25"/>
  <c r="L11" i="25"/>
  <c r="N11" i="25" s="1"/>
  <c r="G11" i="25"/>
  <c r="L31" i="25"/>
  <c r="N31" i="25" s="1"/>
  <c r="G31" i="25"/>
  <c r="L30" i="25"/>
  <c r="N30" i="25" s="1"/>
  <c r="G30" i="25"/>
  <c r="L26" i="25"/>
  <c r="N26" i="25" s="1"/>
  <c r="G26" i="25"/>
  <c r="L36" i="25"/>
  <c r="N36" i="25" s="1"/>
  <c r="G36" i="25"/>
  <c r="L29" i="25"/>
  <c r="N29" i="25" s="1"/>
  <c r="G29" i="25"/>
  <c r="L27" i="25"/>
  <c r="N27" i="25" s="1"/>
  <c r="G27" i="25"/>
  <c r="L28" i="25"/>
  <c r="N28" i="25" s="1"/>
  <c r="G28" i="25"/>
  <c r="L24" i="25"/>
  <c r="N24" i="25" s="1"/>
  <c r="G24" i="25"/>
  <c r="L25" i="25"/>
  <c r="N25" i="25" s="1"/>
  <c r="G25" i="25"/>
  <c r="L22" i="25"/>
  <c r="N22" i="25" s="1"/>
  <c r="G22" i="25"/>
  <c r="L23" i="25"/>
  <c r="N23" i="25" s="1"/>
  <c r="G23" i="25"/>
  <c r="L21" i="25"/>
  <c r="N21" i="25" s="1"/>
  <c r="G21" i="25"/>
  <c r="L20" i="25"/>
  <c r="N20" i="25" s="1"/>
  <c r="G20" i="25"/>
  <c r="L19" i="25"/>
  <c r="N19" i="25" s="1"/>
  <c r="G19" i="25"/>
  <c r="L17" i="25"/>
  <c r="N17" i="25" s="1"/>
  <c r="G17" i="25"/>
  <c r="L16" i="25"/>
  <c r="N16" i="25" s="1"/>
  <c r="G16" i="25"/>
  <c r="L18" i="25"/>
  <c r="N18" i="25" s="1"/>
  <c r="G18" i="25"/>
  <c r="L15" i="25"/>
  <c r="N15" i="25" s="1"/>
  <c r="G15" i="25"/>
  <c r="L13" i="25"/>
  <c r="N13" i="25" s="1"/>
  <c r="G13" i="25"/>
  <c r="L14" i="25"/>
  <c r="N14" i="25" s="1"/>
  <c r="G14" i="25"/>
  <c r="L12" i="25"/>
  <c r="N12" i="25" s="1"/>
  <c r="G12" i="25"/>
  <c r="L10" i="25"/>
  <c r="N10" i="25" s="1"/>
  <c r="G10" i="25"/>
  <c r="L9" i="25"/>
  <c r="G9" i="25"/>
  <c r="L65" i="24"/>
  <c r="N65" i="24" s="1"/>
  <c r="G65" i="24"/>
  <c r="L63" i="24"/>
  <c r="N63" i="24" s="1"/>
  <c r="G63" i="24"/>
  <c r="L61" i="24"/>
  <c r="N61" i="24" s="1"/>
  <c r="G61" i="24"/>
  <c r="L64" i="24"/>
  <c r="N64" i="24" s="1"/>
  <c r="G64" i="24"/>
  <c r="L60" i="24"/>
  <c r="N60" i="24" s="1"/>
  <c r="G60" i="24"/>
  <c r="L56" i="24"/>
  <c r="N56" i="24" s="1"/>
  <c r="G56" i="24"/>
  <c r="L59" i="24"/>
  <c r="N59" i="24" s="1"/>
  <c r="G59" i="24"/>
  <c r="L62" i="24"/>
  <c r="N62" i="24" s="1"/>
  <c r="G62" i="24"/>
  <c r="L58" i="24"/>
  <c r="N58" i="24" s="1"/>
  <c r="G58" i="24"/>
  <c r="L50" i="24"/>
  <c r="N50" i="24" s="1"/>
  <c r="G50" i="24"/>
  <c r="L57" i="24"/>
  <c r="N57" i="24" s="1"/>
  <c r="G57" i="24"/>
  <c r="L53" i="24"/>
  <c r="N53" i="24" s="1"/>
  <c r="G53" i="24"/>
  <c r="L28" i="24"/>
  <c r="N28" i="24" s="1"/>
  <c r="G28" i="24"/>
  <c r="L52" i="24"/>
  <c r="N52" i="24" s="1"/>
  <c r="G52" i="24"/>
  <c r="L55" i="24"/>
  <c r="N55" i="24" s="1"/>
  <c r="G55" i="24"/>
  <c r="L45" i="24"/>
  <c r="N45" i="24" s="1"/>
  <c r="G45" i="24"/>
  <c r="L51" i="24"/>
  <c r="N51" i="24" s="1"/>
  <c r="G51" i="24"/>
  <c r="L47" i="24"/>
  <c r="N47" i="24" s="1"/>
  <c r="G47" i="24"/>
  <c r="L44" i="24"/>
  <c r="N44" i="24" s="1"/>
  <c r="G44" i="24"/>
  <c r="L54" i="24"/>
  <c r="N54" i="24" s="1"/>
  <c r="G54" i="24"/>
  <c r="L42" i="24"/>
  <c r="N42" i="24" s="1"/>
  <c r="G42" i="24"/>
  <c r="L49" i="24"/>
  <c r="N49" i="24" s="1"/>
  <c r="G49" i="24"/>
  <c r="L41" i="24"/>
  <c r="N41" i="24" s="1"/>
  <c r="G41" i="24"/>
  <c r="L40" i="24"/>
  <c r="N40" i="24" s="1"/>
  <c r="G40" i="24"/>
  <c r="L46" i="24"/>
  <c r="N46" i="24" s="1"/>
  <c r="G46" i="24"/>
  <c r="L48" i="24"/>
  <c r="N48" i="24" s="1"/>
  <c r="G48" i="24"/>
  <c r="L31" i="24"/>
  <c r="N31" i="24" s="1"/>
  <c r="G31" i="24"/>
  <c r="L39" i="24"/>
  <c r="N39" i="24" s="1"/>
  <c r="G39" i="24"/>
  <c r="L43" i="24"/>
  <c r="N43" i="24" s="1"/>
  <c r="Q43" i="24" s="1"/>
  <c r="R43" i="24" s="1"/>
  <c r="G43" i="24"/>
  <c r="L33" i="24"/>
  <c r="N33" i="24" s="1"/>
  <c r="G33" i="24"/>
  <c r="L37" i="24"/>
  <c r="N37" i="24" s="1"/>
  <c r="G37" i="24"/>
  <c r="L35" i="24"/>
  <c r="N35" i="24" s="1"/>
  <c r="G35" i="24"/>
  <c r="L36" i="24"/>
  <c r="N36" i="24" s="1"/>
  <c r="G36" i="24"/>
  <c r="L38" i="24"/>
  <c r="N38" i="24" s="1"/>
  <c r="G38" i="24"/>
  <c r="L34" i="24"/>
  <c r="N34" i="24" s="1"/>
  <c r="G34" i="24"/>
  <c r="L30" i="24"/>
  <c r="N30" i="24" s="1"/>
  <c r="G30" i="24"/>
  <c r="L25" i="24"/>
  <c r="N25" i="24" s="1"/>
  <c r="G25" i="24"/>
  <c r="L29" i="24"/>
  <c r="N29" i="24" s="1"/>
  <c r="G29" i="24"/>
  <c r="L26" i="24"/>
  <c r="N26" i="24" s="1"/>
  <c r="G26" i="24"/>
  <c r="L23" i="24"/>
  <c r="N23" i="24" s="1"/>
  <c r="G23" i="24"/>
  <c r="L27" i="24"/>
  <c r="N27" i="24" s="1"/>
  <c r="G27" i="24"/>
  <c r="L22" i="24"/>
  <c r="N22" i="24" s="1"/>
  <c r="G22" i="24"/>
  <c r="L32" i="24"/>
  <c r="N32" i="24" s="1"/>
  <c r="G32" i="24"/>
  <c r="L20" i="24"/>
  <c r="N20" i="24" s="1"/>
  <c r="G20" i="24"/>
  <c r="L21" i="24"/>
  <c r="N21" i="24" s="1"/>
  <c r="G21" i="24"/>
  <c r="L18" i="24"/>
  <c r="N18" i="24" s="1"/>
  <c r="G18" i="24"/>
  <c r="L19" i="24"/>
  <c r="N19" i="24" s="1"/>
  <c r="G19" i="24"/>
  <c r="L24" i="24"/>
  <c r="N24" i="24" s="1"/>
  <c r="G24" i="24"/>
  <c r="L15" i="24"/>
  <c r="N15" i="24" s="1"/>
  <c r="Q15" i="24" s="1"/>
  <c r="R15" i="24" s="1"/>
  <c r="G15" i="24"/>
  <c r="L13" i="24"/>
  <c r="N13" i="24" s="1"/>
  <c r="G13" i="24"/>
  <c r="L17" i="24"/>
  <c r="N17" i="24" s="1"/>
  <c r="G17" i="24"/>
  <c r="L16" i="24"/>
  <c r="N16" i="24" s="1"/>
  <c r="G16" i="24"/>
  <c r="L14" i="24"/>
  <c r="N14" i="24" s="1"/>
  <c r="Q14" i="24" s="1"/>
  <c r="R14" i="24" s="1"/>
  <c r="G14" i="24"/>
  <c r="L12" i="24"/>
  <c r="N12" i="24" s="1"/>
  <c r="G12" i="24"/>
  <c r="L10" i="24"/>
  <c r="N10" i="24" s="1"/>
  <c r="G10" i="24"/>
  <c r="L11" i="24"/>
  <c r="N11" i="24" s="1"/>
  <c r="G11" i="24"/>
  <c r="L9" i="24"/>
  <c r="N9" i="24" s="1"/>
  <c r="Q9" i="24" s="1"/>
  <c r="R9" i="24" s="1"/>
  <c r="G9" i="24"/>
  <c r="L62" i="23"/>
  <c r="N62" i="23" s="1"/>
  <c r="G62" i="23"/>
  <c r="L65" i="23"/>
  <c r="N65" i="23" s="1"/>
  <c r="G65" i="23"/>
  <c r="L59" i="23"/>
  <c r="N59" i="23" s="1"/>
  <c r="Q59" i="23" s="1"/>
  <c r="R59" i="23" s="1"/>
  <c r="G59" i="23"/>
  <c r="L55" i="23"/>
  <c r="N55" i="23" s="1"/>
  <c r="G55" i="23"/>
  <c r="L64" i="23"/>
  <c r="N64" i="23" s="1"/>
  <c r="G64" i="23"/>
  <c r="L61" i="23"/>
  <c r="N61" i="23" s="1"/>
  <c r="G61" i="23"/>
  <c r="L63" i="23"/>
  <c r="N63" i="23" s="1"/>
  <c r="Q63" i="23" s="1"/>
  <c r="R63" i="23" s="1"/>
  <c r="G63" i="23"/>
  <c r="L57" i="23"/>
  <c r="N57" i="23" s="1"/>
  <c r="G57" i="23"/>
  <c r="L49" i="23"/>
  <c r="N49" i="23" s="1"/>
  <c r="G49" i="23"/>
  <c r="L45" i="23"/>
  <c r="N45" i="23" s="1"/>
  <c r="G45" i="23"/>
  <c r="L58" i="23"/>
  <c r="N58" i="23" s="1"/>
  <c r="Q58" i="23" s="1"/>
  <c r="R58" i="23" s="1"/>
  <c r="G58" i="23"/>
  <c r="L44" i="23"/>
  <c r="N44" i="23" s="1"/>
  <c r="G44" i="23"/>
  <c r="L56" i="23"/>
  <c r="N56" i="23" s="1"/>
  <c r="G56" i="23"/>
  <c r="L40" i="23"/>
  <c r="N40" i="23" s="1"/>
  <c r="G40" i="23"/>
  <c r="L54" i="23"/>
  <c r="N54" i="23" s="1"/>
  <c r="P54" i="23" s="1"/>
  <c r="G54" i="23"/>
  <c r="L48" i="23"/>
  <c r="N48" i="23" s="1"/>
  <c r="G48" i="23"/>
  <c r="L60" i="23"/>
  <c r="N60" i="23" s="1"/>
  <c r="G60" i="23"/>
  <c r="L46" i="23"/>
  <c r="N46" i="23" s="1"/>
  <c r="P46" i="23" s="1"/>
  <c r="G46" i="23"/>
  <c r="L52" i="23"/>
  <c r="N52" i="23" s="1"/>
  <c r="Q52" i="23" s="1"/>
  <c r="R52" i="23" s="1"/>
  <c r="G52" i="23"/>
  <c r="L50" i="23"/>
  <c r="N50" i="23" s="1"/>
  <c r="G50" i="23"/>
  <c r="L41" i="23"/>
  <c r="N41" i="23" s="1"/>
  <c r="G41" i="23"/>
  <c r="L37" i="23"/>
  <c r="N37" i="23" s="1"/>
  <c r="G37" i="23"/>
  <c r="L35" i="23"/>
  <c r="N35" i="23" s="1"/>
  <c r="P35" i="23" s="1"/>
  <c r="G35" i="23"/>
  <c r="L32" i="23"/>
  <c r="N32" i="23" s="1"/>
  <c r="G32" i="23"/>
  <c r="L38" i="23"/>
  <c r="N38" i="23" s="1"/>
  <c r="G38" i="23"/>
  <c r="L42" i="23"/>
  <c r="N42" i="23" s="1"/>
  <c r="G42" i="23"/>
  <c r="L31" i="23"/>
  <c r="N31" i="23" s="1"/>
  <c r="P31" i="23" s="1"/>
  <c r="G31" i="23"/>
  <c r="L43" i="23"/>
  <c r="N43" i="23" s="1"/>
  <c r="G43" i="23"/>
  <c r="L47" i="23"/>
  <c r="N47" i="23" s="1"/>
  <c r="G47" i="23"/>
  <c r="L34" i="23"/>
  <c r="N34" i="23" s="1"/>
  <c r="P34" i="23" s="1"/>
  <c r="G34" i="23"/>
  <c r="L10" i="23"/>
  <c r="N10" i="23" s="1"/>
  <c r="P10" i="23" s="1"/>
  <c r="G10" i="23"/>
  <c r="L51" i="23"/>
  <c r="N51" i="23" s="1"/>
  <c r="G51" i="23"/>
  <c r="L53" i="23"/>
  <c r="N53" i="23" s="1"/>
  <c r="G53" i="23"/>
  <c r="L33" i="23"/>
  <c r="N33" i="23" s="1"/>
  <c r="P33" i="23" s="1"/>
  <c r="G33" i="23"/>
  <c r="L36" i="23"/>
  <c r="N36" i="23" s="1"/>
  <c r="P36" i="23" s="1"/>
  <c r="G36" i="23"/>
  <c r="L29" i="23"/>
  <c r="N29" i="23" s="1"/>
  <c r="G29" i="23"/>
  <c r="L30" i="23"/>
  <c r="N30" i="23" s="1"/>
  <c r="G30" i="23"/>
  <c r="L28" i="23"/>
  <c r="N28" i="23" s="1"/>
  <c r="G28" i="23"/>
  <c r="L39" i="23"/>
  <c r="N39" i="23" s="1"/>
  <c r="P39" i="23" s="1"/>
  <c r="G39" i="23"/>
  <c r="L25" i="23"/>
  <c r="N25" i="23" s="1"/>
  <c r="G25" i="23"/>
  <c r="L27" i="23"/>
  <c r="N27" i="23" s="1"/>
  <c r="G27" i="23"/>
  <c r="L26" i="23"/>
  <c r="N26" i="23" s="1"/>
  <c r="G26" i="23"/>
  <c r="L22" i="23"/>
  <c r="N22" i="23" s="1"/>
  <c r="Q22" i="23" s="1"/>
  <c r="R22" i="23" s="1"/>
  <c r="G22" i="23"/>
  <c r="L18" i="23"/>
  <c r="N18" i="23" s="1"/>
  <c r="G18" i="23"/>
  <c r="L24" i="23"/>
  <c r="N24" i="23" s="1"/>
  <c r="G24" i="23"/>
  <c r="L17" i="23"/>
  <c r="N17" i="23" s="1"/>
  <c r="P17" i="23" s="1"/>
  <c r="G17" i="23"/>
  <c r="L23" i="23"/>
  <c r="N23" i="23" s="1"/>
  <c r="P23" i="23" s="1"/>
  <c r="G23" i="23"/>
  <c r="L21" i="23"/>
  <c r="N21" i="23" s="1"/>
  <c r="G21" i="23"/>
  <c r="L19" i="23"/>
  <c r="N19" i="23" s="1"/>
  <c r="G19" i="23"/>
  <c r="L20" i="23"/>
  <c r="N20" i="23" s="1"/>
  <c r="G20" i="23"/>
  <c r="L14" i="23"/>
  <c r="N14" i="23" s="1"/>
  <c r="P14" i="23" s="1"/>
  <c r="G14" i="23"/>
  <c r="L13" i="23"/>
  <c r="N13" i="23" s="1"/>
  <c r="G13" i="23"/>
  <c r="L16" i="23"/>
  <c r="N16" i="23" s="1"/>
  <c r="G16" i="23"/>
  <c r="L15" i="23"/>
  <c r="N15" i="23" s="1"/>
  <c r="G15" i="23"/>
  <c r="L12" i="23"/>
  <c r="N12" i="23" s="1"/>
  <c r="P12" i="23" s="1"/>
  <c r="G12" i="23"/>
  <c r="L11" i="23"/>
  <c r="N11" i="23" s="1"/>
  <c r="G11" i="23"/>
  <c r="L9" i="23"/>
  <c r="N9" i="23" s="1"/>
  <c r="G9" i="23"/>
  <c r="D15" i="22"/>
  <c r="L9" i="20"/>
  <c r="N9" i="20" s="1"/>
  <c r="Q9" i="20" s="1"/>
  <c r="L63" i="20"/>
  <c r="N63" i="20" s="1"/>
  <c r="Q63" i="20" s="1"/>
  <c r="R63" i="20" s="1"/>
  <c r="G63" i="20"/>
  <c r="L64" i="20"/>
  <c r="N64" i="20" s="1"/>
  <c r="Q64" i="20" s="1"/>
  <c r="R64" i="20" s="1"/>
  <c r="G64" i="20"/>
  <c r="L62" i="20"/>
  <c r="N62" i="20" s="1"/>
  <c r="G62" i="20"/>
  <c r="L55" i="20"/>
  <c r="N55" i="20" s="1"/>
  <c r="G55" i="20"/>
  <c r="L53" i="20"/>
  <c r="N53" i="20" s="1"/>
  <c r="G53" i="20"/>
  <c r="L60" i="20"/>
  <c r="N60" i="20" s="1"/>
  <c r="Q60" i="20" s="1"/>
  <c r="R60" i="20" s="1"/>
  <c r="G60" i="20"/>
  <c r="L48" i="20"/>
  <c r="N48" i="20" s="1"/>
  <c r="G48" i="20"/>
  <c r="L57" i="20"/>
  <c r="N57" i="20" s="1"/>
  <c r="G57" i="20"/>
  <c r="L58" i="20"/>
  <c r="N58" i="20" s="1"/>
  <c r="G58" i="20"/>
  <c r="L65" i="20"/>
  <c r="N65" i="20" s="1"/>
  <c r="Q65" i="20" s="1"/>
  <c r="R65" i="20" s="1"/>
  <c r="G65" i="20"/>
  <c r="L52" i="20"/>
  <c r="N52" i="20" s="1"/>
  <c r="G52" i="20"/>
  <c r="L61" i="20"/>
  <c r="N61" i="20" s="1"/>
  <c r="G61" i="20"/>
  <c r="L59" i="20"/>
  <c r="N59" i="20" s="1"/>
  <c r="G59" i="20"/>
  <c r="L46" i="20"/>
  <c r="N46" i="20" s="1"/>
  <c r="Q46" i="20" s="1"/>
  <c r="R46" i="20" s="1"/>
  <c r="G46" i="20"/>
  <c r="L43" i="20"/>
  <c r="N43" i="20" s="1"/>
  <c r="G43" i="20"/>
  <c r="L56" i="20"/>
  <c r="N56" i="20" s="1"/>
  <c r="G56" i="20"/>
  <c r="L24" i="20"/>
  <c r="N24" i="20" s="1"/>
  <c r="G24" i="20"/>
  <c r="L40" i="20"/>
  <c r="N40" i="20" s="1"/>
  <c r="Q40" i="20" s="1"/>
  <c r="R40" i="20" s="1"/>
  <c r="G40" i="20"/>
  <c r="L45" i="20"/>
  <c r="N45" i="20" s="1"/>
  <c r="G45" i="20"/>
  <c r="L34" i="20"/>
  <c r="N34" i="20" s="1"/>
  <c r="G34" i="20"/>
  <c r="L54" i="20"/>
  <c r="N54" i="20" s="1"/>
  <c r="P54" i="20" s="1"/>
  <c r="G54" i="20"/>
  <c r="L41" i="20"/>
  <c r="N41" i="20" s="1"/>
  <c r="Q41" i="20" s="1"/>
  <c r="R41" i="20" s="1"/>
  <c r="G41" i="20"/>
  <c r="L36" i="20"/>
  <c r="N36" i="20" s="1"/>
  <c r="G36" i="20"/>
  <c r="L49" i="20"/>
  <c r="N49" i="20" s="1"/>
  <c r="G49" i="20"/>
  <c r="L51" i="20"/>
  <c r="N51" i="20" s="1"/>
  <c r="G51" i="20"/>
  <c r="L35" i="20"/>
  <c r="N35" i="20" s="1"/>
  <c r="Q35" i="20" s="1"/>
  <c r="R35" i="20" s="1"/>
  <c r="G35" i="20"/>
  <c r="L37" i="20"/>
  <c r="N37" i="20" s="1"/>
  <c r="G37" i="20"/>
  <c r="L20" i="20"/>
  <c r="N20" i="20" s="1"/>
  <c r="G20" i="20"/>
  <c r="L42" i="20"/>
  <c r="N42" i="20" s="1"/>
  <c r="G42" i="20"/>
  <c r="L33" i="20"/>
  <c r="N33" i="20" s="1"/>
  <c r="Q33" i="20" s="1"/>
  <c r="R33" i="20" s="1"/>
  <c r="G33" i="20"/>
  <c r="L47" i="20"/>
  <c r="N47" i="20" s="1"/>
  <c r="G47" i="20"/>
  <c r="L44" i="20"/>
  <c r="N44" i="20" s="1"/>
  <c r="G44" i="20"/>
  <c r="L39" i="20"/>
  <c r="N39" i="20" s="1"/>
  <c r="G39" i="20"/>
  <c r="L50" i="20"/>
  <c r="N50" i="20" s="1"/>
  <c r="Q50" i="20" s="1"/>
  <c r="R50" i="20" s="1"/>
  <c r="G50" i="20"/>
  <c r="L32" i="20"/>
  <c r="N32" i="20" s="1"/>
  <c r="G32" i="20"/>
  <c r="L38" i="20"/>
  <c r="N38" i="20" s="1"/>
  <c r="G38" i="20"/>
  <c r="L22" i="20"/>
  <c r="N22" i="20" s="1"/>
  <c r="G22" i="20"/>
  <c r="L30" i="20"/>
  <c r="N30" i="20" s="1"/>
  <c r="Q30" i="20" s="1"/>
  <c r="R30" i="20" s="1"/>
  <c r="G30" i="20"/>
  <c r="L31" i="20"/>
  <c r="N31" i="20" s="1"/>
  <c r="G31" i="20"/>
  <c r="L27" i="20"/>
  <c r="N27" i="20" s="1"/>
  <c r="G27" i="20"/>
  <c r="L23" i="20"/>
  <c r="N23" i="20" s="1"/>
  <c r="G23" i="20"/>
  <c r="L28" i="20"/>
  <c r="N28" i="20" s="1"/>
  <c r="Q28" i="20" s="1"/>
  <c r="R28" i="20" s="1"/>
  <c r="G28" i="20"/>
  <c r="L25" i="20"/>
  <c r="N25" i="20" s="1"/>
  <c r="G25" i="20"/>
  <c r="L19" i="20"/>
  <c r="N19" i="20" s="1"/>
  <c r="G19" i="20"/>
  <c r="L26" i="20"/>
  <c r="N26" i="20" s="1"/>
  <c r="G26" i="20"/>
  <c r="L29" i="20"/>
  <c r="N29" i="20" s="1"/>
  <c r="Q29" i="20" s="1"/>
  <c r="R29" i="20" s="1"/>
  <c r="G29" i="20"/>
  <c r="L21" i="20"/>
  <c r="N21" i="20" s="1"/>
  <c r="G21" i="20"/>
  <c r="L18" i="20"/>
  <c r="N18" i="20" s="1"/>
  <c r="G18" i="20"/>
  <c r="L16" i="20"/>
  <c r="N16" i="20" s="1"/>
  <c r="P16" i="20" s="1"/>
  <c r="G16" i="20"/>
  <c r="L17" i="20"/>
  <c r="N17" i="20" s="1"/>
  <c r="Q17" i="20" s="1"/>
  <c r="R17" i="20" s="1"/>
  <c r="G17" i="20"/>
  <c r="L14" i="20"/>
  <c r="N14" i="20" s="1"/>
  <c r="G14" i="20"/>
  <c r="L12" i="20"/>
  <c r="N12" i="20" s="1"/>
  <c r="G12" i="20"/>
  <c r="L13" i="20"/>
  <c r="N13" i="20" s="1"/>
  <c r="G13" i="20"/>
  <c r="L15" i="20"/>
  <c r="N15" i="20" s="1"/>
  <c r="Q15" i="20" s="1"/>
  <c r="R15" i="20" s="1"/>
  <c r="G15" i="20"/>
  <c r="L11" i="20"/>
  <c r="N11" i="20" s="1"/>
  <c r="G11" i="20"/>
  <c r="L10" i="20"/>
  <c r="N10" i="20" s="1"/>
  <c r="G10" i="20"/>
  <c r="G9" i="20"/>
  <c r="L65" i="19"/>
  <c r="N65" i="19" s="1"/>
  <c r="Q65" i="19" s="1"/>
  <c r="R65" i="19" s="1"/>
  <c r="G65" i="19"/>
  <c r="L56" i="19"/>
  <c r="N56" i="19" s="1"/>
  <c r="G56" i="19"/>
  <c r="L61" i="19"/>
  <c r="N61" i="19" s="1"/>
  <c r="G61" i="19"/>
  <c r="L63" i="19"/>
  <c r="N63" i="19" s="1"/>
  <c r="P63" i="19" s="1"/>
  <c r="G63" i="19"/>
  <c r="L59" i="19"/>
  <c r="N59" i="19" s="1"/>
  <c r="Q59" i="19" s="1"/>
  <c r="R59" i="19" s="1"/>
  <c r="G59" i="19"/>
  <c r="L57" i="19"/>
  <c r="N57" i="19" s="1"/>
  <c r="G57" i="19"/>
  <c r="L55" i="19"/>
  <c r="N55" i="19" s="1"/>
  <c r="G55" i="19"/>
  <c r="L62" i="19"/>
  <c r="N62" i="19" s="1"/>
  <c r="P62" i="19" s="1"/>
  <c r="G62" i="19"/>
  <c r="L60" i="19"/>
  <c r="N60" i="19" s="1"/>
  <c r="Q60" i="19" s="1"/>
  <c r="R60" i="19" s="1"/>
  <c r="G60" i="19"/>
  <c r="L58" i="19"/>
  <c r="N58" i="19" s="1"/>
  <c r="G58" i="19"/>
  <c r="L53" i="19"/>
  <c r="N53" i="19" s="1"/>
  <c r="G53" i="19"/>
  <c r="L64" i="19"/>
  <c r="N64" i="19" s="1"/>
  <c r="P64" i="19" s="1"/>
  <c r="G64" i="19"/>
  <c r="L48" i="19"/>
  <c r="N48" i="19" s="1"/>
  <c r="Q48" i="19" s="1"/>
  <c r="R48" i="19" s="1"/>
  <c r="G48" i="19"/>
  <c r="L51" i="19"/>
  <c r="N51" i="19" s="1"/>
  <c r="G51" i="19"/>
  <c r="L52" i="19"/>
  <c r="N52" i="19" s="1"/>
  <c r="G52" i="19"/>
  <c r="L50" i="19"/>
  <c r="N50" i="19" s="1"/>
  <c r="P50" i="19" s="1"/>
  <c r="G50" i="19"/>
  <c r="L54" i="19"/>
  <c r="N54" i="19" s="1"/>
  <c r="Q54" i="19" s="1"/>
  <c r="R54" i="19" s="1"/>
  <c r="G54" i="19"/>
  <c r="L47" i="19"/>
  <c r="N47" i="19" s="1"/>
  <c r="G47" i="19"/>
  <c r="L43" i="19"/>
  <c r="N43" i="19" s="1"/>
  <c r="G43" i="19"/>
  <c r="L37" i="19"/>
  <c r="N37" i="19" s="1"/>
  <c r="P37" i="19" s="1"/>
  <c r="G37" i="19"/>
  <c r="L49" i="19"/>
  <c r="N49" i="19" s="1"/>
  <c r="Q49" i="19" s="1"/>
  <c r="R49" i="19" s="1"/>
  <c r="G49" i="19"/>
  <c r="L44" i="19"/>
  <c r="N44" i="19" s="1"/>
  <c r="G44" i="19"/>
  <c r="L45" i="19"/>
  <c r="N45" i="19" s="1"/>
  <c r="G45" i="19"/>
  <c r="L41" i="19"/>
  <c r="N41" i="19" s="1"/>
  <c r="P41" i="19" s="1"/>
  <c r="G41" i="19"/>
  <c r="L29" i="19"/>
  <c r="N29" i="19" s="1"/>
  <c r="Q29" i="19" s="1"/>
  <c r="R29" i="19" s="1"/>
  <c r="G29" i="19"/>
  <c r="L42" i="19"/>
  <c r="N42" i="19" s="1"/>
  <c r="G42" i="19"/>
  <c r="L39" i="19"/>
  <c r="N39" i="19" s="1"/>
  <c r="G39" i="19"/>
  <c r="L32" i="19"/>
  <c r="N32" i="19" s="1"/>
  <c r="P32" i="19" s="1"/>
  <c r="G32" i="19"/>
  <c r="L36" i="19"/>
  <c r="N36" i="19" s="1"/>
  <c r="Q36" i="19" s="1"/>
  <c r="R36" i="19" s="1"/>
  <c r="G36" i="19"/>
  <c r="L34" i="19"/>
  <c r="N34" i="19" s="1"/>
  <c r="G34" i="19"/>
  <c r="L40" i="19"/>
  <c r="N40" i="19" s="1"/>
  <c r="G40" i="19"/>
  <c r="L46" i="19"/>
  <c r="N46" i="19" s="1"/>
  <c r="P46" i="19" s="1"/>
  <c r="G46" i="19"/>
  <c r="L26" i="19"/>
  <c r="N26" i="19" s="1"/>
  <c r="Q26" i="19" s="1"/>
  <c r="R26" i="19" s="1"/>
  <c r="G26" i="19"/>
  <c r="L35" i="19"/>
  <c r="N35" i="19" s="1"/>
  <c r="G35" i="19"/>
  <c r="L33" i="19"/>
  <c r="N33" i="19" s="1"/>
  <c r="G33" i="19"/>
  <c r="L25" i="19"/>
  <c r="N25" i="19" s="1"/>
  <c r="P25" i="19" s="1"/>
  <c r="G25" i="19"/>
  <c r="L38" i="19"/>
  <c r="N38" i="19" s="1"/>
  <c r="P38" i="19" s="1"/>
  <c r="G38" i="19"/>
  <c r="L23" i="19"/>
  <c r="N23" i="19" s="1"/>
  <c r="G23" i="19"/>
  <c r="L31" i="19"/>
  <c r="N31" i="19" s="1"/>
  <c r="G31" i="19"/>
  <c r="L24" i="19"/>
  <c r="N24" i="19" s="1"/>
  <c r="P24" i="19" s="1"/>
  <c r="G24" i="19"/>
  <c r="L30" i="19"/>
  <c r="N30" i="19" s="1"/>
  <c r="G30" i="19"/>
  <c r="L22" i="19"/>
  <c r="N22" i="19" s="1"/>
  <c r="G22" i="19"/>
  <c r="L27" i="19"/>
  <c r="N27" i="19" s="1"/>
  <c r="G27" i="19"/>
  <c r="L18" i="19"/>
  <c r="N18" i="19" s="1"/>
  <c r="P18" i="19" s="1"/>
  <c r="G18" i="19"/>
  <c r="L28" i="19"/>
  <c r="N28" i="19" s="1"/>
  <c r="Q28" i="19" s="1"/>
  <c r="R28" i="19" s="1"/>
  <c r="G28" i="19"/>
  <c r="L19" i="19"/>
  <c r="N19" i="19" s="1"/>
  <c r="G19" i="19"/>
  <c r="L20" i="19"/>
  <c r="N20" i="19" s="1"/>
  <c r="G20" i="19"/>
  <c r="L21" i="19"/>
  <c r="N21" i="19" s="1"/>
  <c r="P21" i="19" s="1"/>
  <c r="G21" i="19"/>
  <c r="L16" i="19"/>
  <c r="N16" i="19" s="1"/>
  <c r="P16" i="19" s="1"/>
  <c r="G16" i="19"/>
  <c r="L17" i="19"/>
  <c r="N17" i="19" s="1"/>
  <c r="G17" i="19"/>
  <c r="L10" i="19"/>
  <c r="N10" i="19" s="1"/>
  <c r="G10" i="19"/>
  <c r="L15" i="19"/>
  <c r="N15" i="19" s="1"/>
  <c r="P15" i="19" s="1"/>
  <c r="G15" i="19"/>
  <c r="L14" i="19"/>
  <c r="N14" i="19" s="1"/>
  <c r="Q14" i="19" s="1"/>
  <c r="R14" i="19" s="1"/>
  <c r="G14" i="19"/>
  <c r="L13" i="19"/>
  <c r="N13" i="19" s="1"/>
  <c r="G13" i="19"/>
  <c r="L11" i="19"/>
  <c r="N11" i="19" s="1"/>
  <c r="G11" i="19"/>
  <c r="L12" i="19"/>
  <c r="N12" i="19" s="1"/>
  <c r="P12" i="19" s="1"/>
  <c r="G12" i="19"/>
  <c r="L9" i="19"/>
  <c r="N9" i="19" s="1"/>
  <c r="G9" i="19"/>
  <c r="G9" i="18"/>
  <c r="L64" i="18"/>
  <c r="N64" i="18" s="1"/>
  <c r="G64" i="18"/>
  <c r="L65" i="18"/>
  <c r="N65" i="18" s="1"/>
  <c r="L61" i="18"/>
  <c r="N61" i="18" s="1"/>
  <c r="P61" i="18" s="1"/>
  <c r="G61" i="18"/>
  <c r="L63" i="18"/>
  <c r="N63" i="18" s="1"/>
  <c r="G63" i="18"/>
  <c r="L58" i="18"/>
  <c r="N58" i="18" s="1"/>
  <c r="Q58" i="18" s="1"/>
  <c r="R58" i="18" s="1"/>
  <c r="G58" i="18"/>
  <c r="L49" i="18"/>
  <c r="N49" i="18" s="1"/>
  <c r="G49" i="18"/>
  <c r="L57" i="18"/>
  <c r="N57" i="18" s="1"/>
  <c r="P57" i="18" s="1"/>
  <c r="G57" i="18"/>
  <c r="L60" i="18"/>
  <c r="N60" i="18" s="1"/>
  <c r="G60" i="18"/>
  <c r="L59" i="18"/>
  <c r="N59" i="18" s="1"/>
  <c r="G59" i="18"/>
  <c r="L56" i="18"/>
  <c r="N56" i="18" s="1"/>
  <c r="G56" i="18"/>
  <c r="L51" i="18"/>
  <c r="N51" i="18" s="1"/>
  <c r="G51" i="18"/>
  <c r="L62" i="18"/>
  <c r="N62" i="18" s="1"/>
  <c r="G62" i="18"/>
  <c r="L50" i="18"/>
  <c r="N50" i="18" s="1"/>
  <c r="G50" i="18"/>
  <c r="L53" i="18"/>
  <c r="N53" i="18" s="1"/>
  <c r="Q53" i="18" s="1"/>
  <c r="R53" i="18" s="1"/>
  <c r="G53" i="18"/>
  <c r="L54" i="18"/>
  <c r="N54" i="18" s="1"/>
  <c r="G54" i="18"/>
  <c r="L52" i="18"/>
  <c r="N52" i="18" s="1"/>
  <c r="P52" i="18" s="1"/>
  <c r="G52" i="18"/>
  <c r="L48" i="18"/>
  <c r="N48" i="18" s="1"/>
  <c r="P48" i="18" s="1"/>
  <c r="G48" i="18"/>
  <c r="L46" i="18"/>
  <c r="N46" i="18" s="1"/>
  <c r="Q46" i="18" s="1"/>
  <c r="R46" i="18" s="1"/>
  <c r="G46" i="18"/>
  <c r="L45" i="18"/>
  <c r="N45" i="18" s="1"/>
  <c r="L44" i="18"/>
  <c r="N44" i="18" s="1"/>
  <c r="Q44" i="18" s="1"/>
  <c r="R44" i="18" s="1"/>
  <c r="G44" i="18"/>
  <c r="L55" i="18"/>
  <c r="N55" i="18" s="1"/>
  <c r="G55" i="18"/>
  <c r="L42" i="18"/>
  <c r="N42" i="18" s="1"/>
  <c r="G42" i="18"/>
  <c r="L43" i="18"/>
  <c r="N43" i="18" s="1"/>
  <c r="G43" i="18"/>
  <c r="L38" i="18"/>
  <c r="N38" i="18" s="1"/>
  <c r="G38" i="18"/>
  <c r="L29" i="18"/>
  <c r="N29" i="18" s="1"/>
  <c r="G29" i="18"/>
  <c r="L40" i="18"/>
  <c r="N40" i="18" s="1"/>
  <c r="G40" i="18"/>
  <c r="L41" i="18"/>
  <c r="N41" i="18" s="1"/>
  <c r="G41" i="18"/>
  <c r="L34" i="18"/>
  <c r="N34" i="18" s="1"/>
  <c r="G34" i="18"/>
  <c r="L37" i="18"/>
  <c r="N37" i="18" s="1"/>
  <c r="P37" i="18" s="1"/>
  <c r="G37" i="18"/>
  <c r="L36" i="18"/>
  <c r="N36" i="18" s="1"/>
  <c r="L39" i="18"/>
  <c r="N39" i="18" s="1"/>
  <c r="G39" i="18"/>
  <c r="L47" i="18"/>
  <c r="N47" i="18" s="1"/>
  <c r="G47" i="18"/>
  <c r="L31" i="18"/>
  <c r="N31" i="18" s="1"/>
  <c r="G31" i="18"/>
  <c r="L33" i="18"/>
  <c r="N33" i="18" s="1"/>
  <c r="P33" i="18" s="1"/>
  <c r="G33" i="18"/>
  <c r="L32" i="18"/>
  <c r="N32" i="18" s="1"/>
  <c r="G32" i="18"/>
  <c r="L27" i="18"/>
  <c r="N27" i="18" s="1"/>
  <c r="Q27" i="18" s="1"/>
  <c r="R27" i="18" s="1"/>
  <c r="G27" i="18"/>
  <c r="L35" i="18"/>
  <c r="N35" i="18" s="1"/>
  <c r="G35" i="18"/>
  <c r="L24" i="18"/>
  <c r="N24" i="18" s="1"/>
  <c r="P24" i="18" s="1"/>
  <c r="G24" i="18"/>
  <c r="L28" i="18"/>
  <c r="N28" i="18" s="1"/>
  <c r="P28" i="18" s="1"/>
  <c r="G28" i="18"/>
  <c r="L23" i="18"/>
  <c r="N23" i="18" s="1"/>
  <c r="Q23" i="18" s="1"/>
  <c r="R23" i="18" s="1"/>
  <c r="G23" i="18"/>
  <c r="L30" i="18"/>
  <c r="N30" i="18" s="1"/>
  <c r="G30" i="18"/>
  <c r="L22" i="18"/>
  <c r="N22" i="18" s="1"/>
  <c r="P22" i="18" s="1"/>
  <c r="G22" i="18"/>
  <c r="L25" i="18"/>
  <c r="N25" i="18" s="1"/>
  <c r="G25" i="18"/>
  <c r="L18" i="18"/>
  <c r="N18" i="18" s="1"/>
  <c r="Q18" i="18" s="1"/>
  <c r="R18" i="18" s="1"/>
  <c r="G18" i="18"/>
  <c r="L26" i="18"/>
  <c r="N26" i="18" s="1"/>
  <c r="G26" i="18"/>
  <c r="L21" i="18"/>
  <c r="N21" i="18" s="1"/>
  <c r="P21" i="18" s="1"/>
  <c r="G21" i="18"/>
  <c r="L20" i="18"/>
  <c r="N20" i="18" s="1"/>
  <c r="G20" i="18"/>
  <c r="L19" i="18"/>
  <c r="N19" i="18" s="1"/>
  <c r="Q19" i="18" s="1"/>
  <c r="R19" i="18" s="1"/>
  <c r="G19" i="18"/>
  <c r="L16" i="18"/>
  <c r="N16" i="18" s="1"/>
  <c r="L17" i="18"/>
  <c r="N17" i="18" s="1"/>
  <c r="G17" i="18"/>
  <c r="L11" i="18"/>
  <c r="N11" i="18" s="1"/>
  <c r="G11" i="18"/>
  <c r="L15" i="18"/>
  <c r="N15" i="18" s="1"/>
  <c r="G15" i="18"/>
  <c r="L14" i="18"/>
  <c r="N14" i="18" s="1"/>
  <c r="G14" i="18"/>
  <c r="L12" i="18"/>
  <c r="N12" i="18" s="1"/>
  <c r="Q12" i="18" s="1"/>
  <c r="R12" i="18" s="1"/>
  <c r="G12" i="18"/>
  <c r="L13" i="18"/>
  <c r="N13" i="18" s="1"/>
  <c r="G13" i="18"/>
  <c r="L10" i="18"/>
  <c r="N10" i="18" s="1"/>
  <c r="G10" i="18"/>
  <c r="L9" i="18"/>
  <c r="N9" i="18" s="1"/>
  <c r="L10" i="17"/>
  <c r="N10" i="17" s="1"/>
  <c r="L11" i="17"/>
  <c r="N11" i="17" s="1"/>
  <c r="Q11" i="17" s="1"/>
  <c r="R11" i="17" s="1"/>
  <c r="L12" i="17"/>
  <c r="N12" i="17" s="1"/>
  <c r="L13" i="17"/>
  <c r="N13" i="17" s="1"/>
  <c r="L14" i="17"/>
  <c r="N14" i="17" s="1"/>
  <c r="Q14" i="17" s="1"/>
  <c r="R14" i="17" s="1"/>
  <c r="L15" i="17"/>
  <c r="N15" i="17" s="1"/>
  <c r="Q15" i="17" s="1"/>
  <c r="R15" i="17" s="1"/>
  <c r="L16" i="17"/>
  <c r="N16" i="17" s="1"/>
  <c r="L18" i="17"/>
  <c r="N18" i="17" s="1"/>
  <c r="L19" i="17"/>
  <c r="N19" i="17" s="1"/>
  <c r="L20" i="17"/>
  <c r="N20" i="17" s="1"/>
  <c r="L21" i="17"/>
  <c r="N21" i="17" s="1"/>
  <c r="Q21" i="17" s="1"/>
  <c r="R21" i="17" s="1"/>
  <c r="L22" i="17"/>
  <c r="N22" i="17" s="1"/>
  <c r="Q22" i="17" s="1"/>
  <c r="R22" i="17" s="1"/>
  <c r="L23" i="17"/>
  <c r="N23" i="17" s="1"/>
  <c r="Q23" i="17" s="1"/>
  <c r="R23" i="17" s="1"/>
  <c r="L24" i="17"/>
  <c r="N24" i="17" s="1"/>
  <c r="Q24" i="17" s="1"/>
  <c r="R24" i="17" s="1"/>
  <c r="L25" i="17"/>
  <c r="N25" i="17" s="1"/>
  <c r="Q25" i="17" s="1"/>
  <c r="R25" i="17" s="1"/>
  <c r="L26" i="17"/>
  <c r="N26" i="17" s="1"/>
  <c r="Q26" i="17" s="1"/>
  <c r="R26" i="17" s="1"/>
  <c r="L28" i="17"/>
  <c r="N28" i="17" s="1"/>
  <c r="Q28" i="17" s="1"/>
  <c r="R28" i="17" s="1"/>
  <c r="L27" i="17"/>
  <c r="N27" i="17" s="1"/>
  <c r="L35" i="17"/>
  <c r="N35" i="17" s="1"/>
  <c r="L29" i="17"/>
  <c r="N29" i="17" s="1"/>
  <c r="L30" i="17"/>
  <c r="N30" i="17" s="1"/>
  <c r="L31" i="17"/>
  <c r="N31" i="17" s="1"/>
  <c r="L32" i="17"/>
  <c r="N32" i="17" s="1"/>
  <c r="Q32" i="17" s="1"/>
  <c r="R32" i="17" s="1"/>
  <c r="L33" i="17"/>
  <c r="N33" i="17" s="1"/>
  <c r="Q33" i="17" s="1"/>
  <c r="R33" i="17" s="1"/>
  <c r="L39" i="17"/>
  <c r="N39" i="17" s="1"/>
  <c r="Q39" i="17" s="1"/>
  <c r="R39" i="17" s="1"/>
  <c r="L37" i="17"/>
  <c r="N37" i="17" s="1"/>
  <c r="L40" i="17"/>
  <c r="N40" i="17" s="1"/>
  <c r="Q40" i="17" s="1"/>
  <c r="R40" i="17" s="1"/>
  <c r="L41" i="17"/>
  <c r="N41" i="17" s="1"/>
  <c r="L42" i="17"/>
  <c r="N42" i="17" s="1"/>
  <c r="L43" i="17"/>
  <c r="N43" i="17" s="1"/>
  <c r="Q43" i="17" s="1"/>
  <c r="R43" i="17" s="1"/>
  <c r="L44" i="17"/>
  <c r="N44" i="17" s="1"/>
  <c r="P44" i="17" s="1"/>
  <c r="L45" i="17"/>
  <c r="N45" i="17" s="1"/>
  <c r="L46" i="17"/>
  <c r="N46" i="17" s="1"/>
  <c r="L48" i="17"/>
  <c r="N48" i="17" s="1"/>
  <c r="L49" i="17"/>
  <c r="N49" i="17" s="1"/>
  <c r="L51" i="17"/>
  <c r="N51" i="17" s="1"/>
  <c r="L50" i="17"/>
  <c r="N50" i="17" s="1"/>
  <c r="L52" i="17"/>
  <c r="N52" i="17" s="1"/>
  <c r="L53" i="17"/>
  <c r="N53" i="17" s="1"/>
  <c r="L55" i="17"/>
  <c r="N55" i="17" s="1"/>
  <c r="L56" i="17"/>
  <c r="N56" i="17" s="1"/>
  <c r="L57" i="17"/>
  <c r="N57" i="17" s="1"/>
  <c r="L58" i="17"/>
  <c r="N58" i="17" s="1"/>
  <c r="Q58" i="17" s="1"/>
  <c r="R58" i="17" s="1"/>
  <c r="L60" i="17"/>
  <c r="N60" i="17" s="1"/>
  <c r="Q60" i="17" s="1"/>
  <c r="R60" i="17" s="1"/>
  <c r="L61" i="17"/>
  <c r="N61" i="17" s="1"/>
  <c r="Q61" i="17" s="1"/>
  <c r="R61" i="17" s="1"/>
  <c r="L62" i="17"/>
  <c r="N62" i="17" s="1"/>
  <c r="L63" i="17"/>
  <c r="N63" i="17" s="1"/>
  <c r="Q63" i="17" s="1"/>
  <c r="R63" i="17" s="1"/>
  <c r="L65" i="17"/>
  <c r="N65" i="17" s="1"/>
  <c r="P65" i="17" s="1"/>
  <c r="L9" i="17"/>
  <c r="N9" i="17" s="1"/>
  <c r="J54" i="17"/>
  <c r="L54" i="17" s="1"/>
  <c r="N54" i="17" s="1"/>
  <c r="J64" i="17"/>
  <c r="L64" i="17" s="1"/>
  <c r="J59" i="17"/>
  <c r="L59" i="17" s="1"/>
  <c r="J47" i="17"/>
  <c r="G47" i="17" s="1"/>
  <c r="J36" i="17"/>
  <c r="G36" i="17" s="1"/>
  <c r="J38" i="17"/>
  <c r="L38" i="17" s="1"/>
  <c r="N38" i="17" s="1"/>
  <c r="Q38" i="17" s="1"/>
  <c r="R38" i="17" s="1"/>
  <c r="J34" i="17"/>
  <c r="G34" i="17" s="1"/>
  <c r="J17" i="17"/>
  <c r="L17" i="17" s="1"/>
  <c r="G65" i="17"/>
  <c r="G61" i="17"/>
  <c r="G57" i="17"/>
  <c r="G58" i="17"/>
  <c r="G50" i="17"/>
  <c r="G56" i="17"/>
  <c r="G60" i="17"/>
  <c r="G55" i="17"/>
  <c r="G52" i="17"/>
  <c r="G53" i="17"/>
  <c r="G63" i="17"/>
  <c r="G48" i="17"/>
  <c r="G49" i="17"/>
  <c r="G45" i="17"/>
  <c r="G43" i="17"/>
  <c r="G51" i="17"/>
  <c r="G46" i="17"/>
  <c r="G40" i="17"/>
  <c r="G42" i="17"/>
  <c r="G44" i="17"/>
  <c r="G37" i="17"/>
  <c r="G31" i="17"/>
  <c r="G32" i="17"/>
  <c r="G39" i="17"/>
  <c r="G41" i="17"/>
  <c r="G62" i="17"/>
  <c r="G25" i="17"/>
  <c r="G28" i="17"/>
  <c r="G30" i="17"/>
  <c r="G27" i="17"/>
  <c r="G33" i="17"/>
  <c r="G23" i="17"/>
  <c r="G35" i="17"/>
  <c r="G29" i="17"/>
  <c r="G24" i="17"/>
  <c r="G21" i="17"/>
  <c r="G20" i="17"/>
  <c r="G18" i="17"/>
  <c r="G22" i="17"/>
  <c r="G26" i="17"/>
  <c r="G19" i="17"/>
  <c r="G16" i="17"/>
  <c r="G14" i="17"/>
  <c r="G13" i="17"/>
  <c r="G12" i="17"/>
  <c r="G11" i="17"/>
  <c r="G15" i="17"/>
  <c r="G10" i="17"/>
  <c r="G9" i="17"/>
  <c r="G12" i="16"/>
  <c r="P62" i="34" l="1"/>
  <c r="Q62" i="34"/>
  <c r="R62" i="34" s="1"/>
  <c r="P51" i="34"/>
  <c r="Q51" i="34"/>
  <c r="R51" i="34" s="1"/>
  <c r="P59" i="34"/>
  <c r="Q59" i="34"/>
  <c r="R59" i="34" s="1"/>
  <c r="P48" i="34"/>
  <c r="Q48" i="34"/>
  <c r="R48" i="34" s="1"/>
  <c r="Q53" i="34"/>
  <c r="R53" i="34" s="1"/>
  <c r="Q40" i="34"/>
  <c r="R40" i="34" s="1"/>
  <c r="P39" i="34"/>
  <c r="Q39" i="34"/>
  <c r="R39" i="34" s="1"/>
  <c r="Q33" i="34"/>
  <c r="R33" i="34" s="1"/>
  <c r="P36" i="34"/>
  <c r="Q36" i="34"/>
  <c r="R36" i="34" s="1"/>
  <c r="P56" i="34"/>
  <c r="Q56" i="34"/>
  <c r="R56" i="34" s="1"/>
  <c r="P23" i="34"/>
  <c r="Q23" i="34"/>
  <c r="R23" i="34" s="1"/>
  <c r="Q29" i="34"/>
  <c r="R29" i="34" s="1"/>
  <c r="P16" i="34"/>
  <c r="Q16" i="34"/>
  <c r="R16" i="34" s="1"/>
  <c r="Q11" i="34"/>
  <c r="R11" i="34" s="1"/>
  <c r="Q20" i="34"/>
  <c r="R20" i="34" s="1"/>
  <c r="P20" i="34"/>
  <c r="Q25" i="34"/>
  <c r="R25" i="34" s="1"/>
  <c r="P25" i="34"/>
  <c r="Q42" i="34"/>
  <c r="R42" i="34" s="1"/>
  <c r="P42" i="34"/>
  <c r="Q57" i="34"/>
  <c r="R57" i="34" s="1"/>
  <c r="P57" i="34"/>
  <c r="Q12" i="34"/>
  <c r="R12" i="34" s="1"/>
  <c r="P12" i="34"/>
  <c r="Q35" i="34"/>
  <c r="R35" i="34" s="1"/>
  <c r="P35" i="34"/>
  <c r="Q50" i="34"/>
  <c r="R50" i="34" s="1"/>
  <c r="P50" i="34"/>
  <c r="Q28" i="34"/>
  <c r="R28" i="34" s="1"/>
  <c r="P28" i="34"/>
  <c r="Q17" i="34"/>
  <c r="R17" i="34" s="1"/>
  <c r="P17" i="34"/>
  <c r="Q32" i="34"/>
  <c r="R32" i="34" s="1"/>
  <c r="P32" i="34"/>
  <c r="Q63" i="34"/>
  <c r="R63" i="34" s="1"/>
  <c r="P63" i="34"/>
  <c r="Q58" i="34"/>
  <c r="R58" i="34" s="1"/>
  <c r="P58" i="34"/>
  <c r="Q34" i="34"/>
  <c r="R34" i="34" s="1"/>
  <c r="P34" i="34"/>
  <c r="Q54" i="34"/>
  <c r="R54" i="34" s="1"/>
  <c r="P54" i="34"/>
  <c r="Q9" i="34"/>
  <c r="R9" i="34" s="1"/>
  <c r="P9" i="34"/>
  <c r="Q27" i="34"/>
  <c r="R27" i="34" s="1"/>
  <c r="P27" i="34"/>
  <c r="Q44" i="34"/>
  <c r="R44" i="34" s="1"/>
  <c r="P44" i="34"/>
  <c r="Q65" i="34"/>
  <c r="R65" i="34" s="1"/>
  <c r="P65" i="34"/>
  <c r="Q19" i="34"/>
  <c r="R19" i="34" s="1"/>
  <c r="P19" i="34"/>
  <c r="Q14" i="34"/>
  <c r="R14" i="34" s="1"/>
  <c r="P14" i="34"/>
  <c r="Q10" i="34"/>
  <c r="R10" i="34" s="1"/>
  <c r="P10" i="34"/>
  <c r="Q21" i="34"/>
  <c r="R21" i="34" s="1"/>
  <c r="P21" i="34"/>
  <c r="Q46" i="34"/>
  <c r="R46" i="34" s="1"/>
  <c r="P46" i="34"/>
  <c r="Q52" i="34"/>
  <c r="R52" i="34" s="1"/>
  <c r="P52" i="34"/>
  <c r="Q37" i="34"/>
  <c r="R37" i="34" s="1"/>
  <c r="P37" i="34"/>
  <c r="Q26" i="34"/>
  <c r="R26" i="34" s="1"/>
  <c r="P26" i="34"/>
  <c r="Q38" i="34"/>
  <c r="R38" i="34" s="1"/>
  <c r="P38" i="34"/>
  <c r="Q61" i="34"/>
  <c r="R61" i="34" s="1"/>
  <c r="P61" i="34"/>
  <c r="Q64" i="34"/>
  <c r="R64" i="34" s="1"/>
  <c r="P64" i="34"/>
  <c r="P31" i="34"/>
  <c r="P30" i="34"/>
  <c r="P41" i="34"/>
  <c r="P60" i="34"/>
  <c r="P13" i="34"/>
  <c r="P45" i="34"/>
  <c r="Q15" i="34"/>
  <c r="R15" i="34" s="1"/>
  <c r="Q18" i="34"/>
  <c r="R18" i="34" s="1"/>
  <c r="Q22" i="34"/>
  <c r="R22" i="34" s="1"/>
  <c r="Q24" i="34"/>
  <c r="R24" i="34" s="1"/>
  <c r="Q49" i="34"/>
  <c r="R49" i="34" s="1"/>
  <c r="Q43" i="34"/>
  <c r="R43" i="34" s="1"/>
  <c r="Q55" i="34"/>
  <c r="R55" i="34" s="1"/>
  <c r="Q47" i="34"/>
  <c r="R47" i="34" s="1"/>
  <c r="P56" i="33"/>
  <c r="Q25" i="33"/>
  <c r="R25" i="33" s="1"/>
  <c r="P25" i="33"/>
  <c r="Q44" i="33"/>
  <c r="R44" i="33" s="1"/>
  <c r="P44" i="33"/>
  <c r="Q43" i="33"/>
  <c r="R43" i="33" s="1"/>
  <c r="P43" i="33"/>
  <c r="Q53" i="33"/>
  <c r="R53" i="33" s="1"/>
  <c r="P53" i="33"/>
  <c r="P9" i="33"/>
  <c r="Q15" i="33"/>
  <c r="R15" i="33" s="1"/>
  <c r="P15" i="33"/>
  <c r="Q65" i="33"/>
  <c r="R65" i="33" s="1"/>
  <c r="P65" i="33"/>
  <c r="Q19" i="33"/>
  <c r="R19" i="33" s="1"/>
  <c r="P19" i="33"/>
  <c r="Q59" i="33"/>
  <c r="R59" i="33" s="1"/>
  <c r="P59" i="33"/>
  <c r="Q52" i="33"/>
  <c r="R52" i="33" s="1"/>
  <c r="P52" i="33"/>
  <c r="P26" i="33"/>
  <c r="Q18" i="33"/>
  <c r="R18" i="33" s="1"/>
  <c r="P18" i="33"/>
  <c r="Q35" i="33"/>
  <c r="R35" i="33" s="1"/>
  <c r="P35" i="33"/>
  <c r="P40" i="33"/>
  <c r="Q37" i="33"/>
  <c r="R37" i="33" s="1"/>
  <c r="P37" i="33"/>
  <c r="Q39" i="33"/>
  <c r="R39" i="33" s="1"/>
  <c r="P39" i="33"/>
  <c r="Q62" i="33"/>
  <c r="R62" i="33" s="1"/>
  <c r="P62" i="33"/>
  <c r="Q11" i="33"/>
  <c r="R11" i="33" s="1"/>
  <c r="P11" i="33"/>
  <c r="Q21" i="33"/>
  <c r="R21" i="33" s="1"/>
  <c r="P21" i="33"/>
  <c r="Q45" i="33"/>
  <c r="R45" i="33" s="1"/>
  <c r="P45" i="33"/>
  <c r="Q51" i="33"/>
  <c r="R51" i="33" s="1"/>
  <c r="P51" i="33"/>
  <c r="Q20" i="33"/>
  <c r="R20" i="33" s="1"/>
  <c r="P20" i="33"/>
  <c r="Q30" i="33"/>
  <c r="R30" i="33" s="1"/>
  <c r="P30" i="33"/>
  <c r="Q60" i="33"/>
  <c r="R60" i="33" s="1"/>
  <c r="P60" i="33"/>
  <c r="Q54" i="33"/>
  <c r="R54" i="33" s="1"/>
  <c r="P54" i="33"/>
  <c r="Q33" i="33"/>
  <c r="R33" i="33" s="1"/>
  <c r="P33" i="33"/>
  <c r="Q10" i="33"/>
  <c r="R10" i="33" s="1"/>
  <c r="P10" i="33"/>
  <c r="Q38" i="33"/>
  <c r="R38" i="33" s="1"/>
  <c r="P38" i="33"/>
  <c r="Q46" i="33"/>
  <c r="R46" i="33" s="1"/>
  <c r="P46" i="33"/>
  <c r="Q16" i="33"/>
  <c r="R16" i="33" s="1"/>
  <c r="P16" i="33"/>
  <c r="Q24" i="33"/>
  <c r="R24" i="33" s="1"/>
  <c r="P24" i="33"/>
  <c r="P50" i="33"/>
  <c r="Q50" i="33"/>
  <c r="R50" i="33" s="1"/>
  <c r="Q58" i="33"/>
  <c r="R58" i="33" s="1"/>
  <c r="P58" i="33"/>
  <c r="Q23" i="33"/>
  <c r="R23" i="33" s="1"/>
  <c r="P23" i="33"/>
  <c r="Q27" i="33"/>
  <c r="R27" i="33" s="1"/>
  <c r="P27" i="33"/>
  <c r="Q55" i="33"/>
  <c r="R55" i="33" s="1"/>
  <c r="P55" i="33"/>
  <c r="Q34" i="33"/>
  <c r="R34" i="33" s="1"/>
  <c r="P34" i="33"/>
  <c r="Q41" i="33"/>
  <c r="R41" i="33" s="1"/>
  <c r="P41" i="33"/>
  <c r="Q64" i="33"/>
  <c r="R64" i="33" s="1"/>
  <c r="P64" i="33"/>
  <c r="Q14" i="33"/>
  <c r="R14" i="33" s="1"/>
  <c r="P14" i="33"/>
  <c r="Q42" i="33"/>
  <c r="R42" i="33" s="1"/>
  <c r="P42" i="33"/>
  <c r="Q49" i="33"/>
  <c r="R49" i="33" s="1"/>
  <c r="P49" i="33"/>
  <c r="P12" i="33"/>
  <c r="P17" i="33"/>
  <c r="P13" i="33"/>
  <c r="P22" i="33"/>
  <c r="P28" i="33"/>
  <c r="P29" i="33"/>
  <c r="P36" i="33"/>
  <c r="P32" i="33"/>
  <c r="P31" i="33"/>
  <c r="P48" i="33"/>
  <c r="P47" i="33"/>
  <c r="P63" i="33"/>
  <c r="P61" i="33"/>
  <c r="P57" i="33"/>
  <c r="P44" i="32"/>
  <c r="Q44" i="32"/>
  <c r="R44" i="32" s="1"/>
  <c r="Q26" i="32"/>
  <c r="R26" i="32" s="1"/>
  <c r="Q15" i="32"/>
  <c r="R15" i="32" s="1"/>
  <c r="P20" i="32"/>
  <c r="Q20" i="32"/>
  <c r="R20" i="32" s="1"/>
  <c r="Q55" i="32"/>
  <c r="R55" i="32" s="1"/>
  <c r="P55" i="32"/>
  <c r="Q11" i="32"/>
  <c r="R11" i="32" s="1"/>
  <c r="Q27" i="32"/>
  <c r="R27" i="32" s="1"/>
  <c r="P27" i="32"/>
  <c r="P22" i="32"/>
  <c r="Q16" i="32"/>
  <c r="R16" i="32" s="1"/>
  <c r="P16" i="32"/>
  <c r="P37" i="32"/>
  <c r="Q37" i="32"/>
  <c r="R37" i="32" s="1"/>
  <c r="P12" i="32"/>
  <c r="Q17" i="32"/>
  <c r="R17" i="32" s="1"/>
  <c r="P17" i="32"/>
  <c r="P18" i="32"/>
  <c r="Q52" i="32"/>
  <c r="R52" i="32" s="1"/>
  <c r="P52" i="32"/>
  <c r="P54" i="32"/>
  <c r="Q21" i="32"/>
  <c r="R21" i="32" s="1"/>
  <c r="P21" i="32"/>
  <c r="Q39" i="32"/>
  <c r="R39" i="32" s="1"/>
  <c r="P39" i="32"/>
  <c r="P48" i="32"/>
  <c r="Q31" i="32"/>
  <c r="R31" i="32" s="1"/>
  <c r="P31" i="32"/>
  <c r="Q60" i="32"/>
  <c r="R60" i="32" s="1"/>
  <c r="P60" i="32"/>
  <c r="Q64" i="32"/>
  <c r="R64" i="32" s="1"/>
  <c r="P64" i="32"/>
  <c r="Q34" i="32"/>
  <c r="R34" i="32" s="1"/>
  <c r="P34" i="32"/>
  <c r="Q43" i="32"/>
  <c r="R43" i="32" s="1"/>
  <c r="P43" i="32"/>
  <c r="Q45" i="32"/>
  <c r="R45" i="32" s="1"/>
  <c r="P45" i="32"/>
  <c r="Q30" i="32"/>
  <c r="R30" i="32" s="1"/>
  <c r="P30" i="32"/>
  <c r="Q62" i="32"/>
  <c r="R62" i="32" s="1"/>
  <c r="P62" i="32"/>
  <c r="Q23" i="32"/>
  <c r="R23" i="32" s="1"/>
  <c r="P23" i="32"/>
  <c r="Q42" i="32"/>
  <c r="R42" i="32" s="1"/>
  <c r="P42" i="32"/>
  <c r="Q61" i="32"/>
  <c r="R61" i="32" s="1"/>
  <c r="P61" i="32"/>
  <c r="Q19" i="32"/>
  <c r="R19" i="32" s="1"/>
  <c r="P19" i="32"/>
  <c r="Q35" i="32"/>
  <c r="R35" i="32" s="1"/>
  <c r="P35" i="32"/>
  <c r="Q9" i="32"/>
  <c r="R9" i="32" s="1"/>
  <c r="P9" i="32"/>
  <c r="Q56" i="32"/>
  <c r="R56" i="32" s="1"/>
  <c r="P56" i="32"/>
  <c r="Q63" i="32"/>
  <c r="R63" i="32" s="1"/>
  <c r="P63" i="32"/>
  <c r="Q10" i="32"/>
  <c r="R10" i="32" s="1"/>
  <c r="P10" i="32"/>
  <c r="Q41" i="32"/>
  <c r="R41" i="32" s="1"/>
  <c r="P41" i="32"/>
  <c r="Q51" i="32"/>
  <c r="R51" i="32" s="1"/>
  <c r="P51" i="32"/>
  <c r="Q33" i="32"/>
  <c r="R33" i="32" s="1"/>
  <c r="P33" i="32"/>
  <c r="Q57" i="32"/>
  <c r="R57" i="32" s="1"/>
  <c r="P57" i="32"/>
  <c r="Q40" i="32"/>
  <c r="R40" i="32" s="1"/>
  <c r="P40" i="32"/>
  <c r="Q49" i="32"/>
  <c r="R49" i="32" s="1"/>
  <c r="P49" i="32"/>
  <c r="Q53" i="32"/>
  <c r="R53" i="32" s="1"/>
  <c r="P53" i="32"/>
  <c r="P14" i="32"/>
  <c r="P24" i="32"/>
  <c r="P13" i="32"/>
  <c r="P29" i="32"/>
  <c r="P25" i="32"/>
  <c r="P36" i="32"/>
  <c r="P38" i="32"/>
  <c r="P32" i="32"/>
  <c r="P46" i="32"/>
  <c r="P47" i="32"/>
  <c r="P28" i="32"/>
  <c r="P50" i="32"/>
  <c r="P58" i="32"/>
  <c r="P59" i="32"/>
  <c r="P65" i="32"/>
  <c r="Q9" i="31"/>
  <c r="P9" i="31"/>
  <c r="P20" i="31"/>
  <c r="Q20" i="31"/>
  <c r="R20" i="31" s="1"/>
  <c r="P14" i="31"/>
  <c r="Q14" i="31"/>
  <c r="R14" i="31" s="1"/>
  <c r="P21" i="31"/>
  <c r="Q21" i="31"/>
  <c r="R21" i="31" s="1"/>
  <c r="P23" i="31"/>
  <c r="Q23" i="31"/>
  <c r="R23" i="31" s="1"/>
  <c r="P30" i="31"/>
  <c r="Q30" i="31"/>
  <c r="R30" i="31" s="1"/>
  <c r="P38" i="31"/>
  <c r="Q38" i="31"/>
  <c r="R38" i="31" s="1"/>
  <c r="P39" i="31"/>
  <c r="Q39" i="31"/>
  <c r="R39" i="31" s="1"/>
  <c r="P32" i="31"/>
  <c r="Q32" i="31"/>
  <c r="R32" i="31" s="1"/>
  <c r="P44" i="31"/>
  <c r="Q44" i="31"/>
  <c r="R44" i="31" s="1"/>
  <c r="P57" i="31"/>
  <c r="Q57" i="31"/>
  <c r="R57" i="31" s="1"/>
  <c r="P55" i="31"/>
  <c r="Q55" i="31"/>
  <c r="R55" i="31" s="1"/>
  <c r="P64" i="31"/>
  <c r="Q64" i="31"/>
  <c r="R64" i="31" s="1"/>
  <c r="P41" i="31"/>
  <c r="Q41" i="31"/>
  <c r="R41" i="31" s="1"/>
  <c r="Q16" i="31"/>
  <c r="R16" i="31" s="1"/>
  <c r="P16" i="31"/>
  <c r="P18" i="31"/>
  <c r="Q18" i="31"/>
  <c r="R18" i="31" s="1"/>
  <c r="Q26" i="31"/>
  <c r="R26" i="31" s="1"/>
  <c r="P26" i="31"/>
  <c r="Q24" i="31"/>
  <c r="R24" i="31" s="1"/>
  <c r="P24" i="31"/>
  <c r="P31" i="31"/>
  <c r="Q31" i="31"/>
  <c r="R31" i="31" s="1"/>
  <c r="Q34" i="31"/>
  <c r="R34" i="31" s="1"/>
  <c r="P34" i="31"/>
  <c r="P36" i="31"/>
  <c r="Q36" i="31"/>
  <c r="R36" i="31" s="1"/>
  <c r="Q46" i="31"/>
  <c r="R46" i="31" s="1"/>
  <c r="P46" i="31"/>
  <c r="P49" i="31"/>
  <c r="Q49" i="31"/>
  <c r="R49" i="31" s="1"/>
  <c r="P62" i="31"/>
  <c r="Q62" i="31"/>
  <c r="R62" i="31" s="1"/>
  <c r="Q58" i="31"/>
  <c r="R58" i="31" s="1"/>
  <c r="P58" i="31"/>
  <c r="Q54" i="31"/>
  <c r="R54" i="31" s="1"/>
  <c r="P54" i="31"/>
  <c r="Q63" i="31"/>
  <c r="R63" i="31" s="1"/>
  <c r="P63" i="31"/>
  <c r="R9" i="31"/>
  <c r="Q10" i="31"/>
  <c r="R10" i="31" s="1"/>
  <c r="P10" i="31"/>
  <c r="Q15" i="31"/>
  <c r="R15" i="31" s="1"/>
  <c r="P15" i="31"/>
  <c r="Q17" i="31"/>
  <c r="R17" i="31" s="1"/>
  <c r="P17" i="31"/>
  <c r="Q25" i="31"/>
  <c r="R25" i="31" s="1"/>
  <c r="P25" i="31"/>
  <c r="Q29" i="31"/>
  <c r="R29" i="31" s="1"/>
  <c r="P29" i="31"/>
  <c r="Q51" i="31"/>
  <c r="R51" i="31" s="1"/>
  <c r="P51" i="31"/>
  <c r="Q43" i="31"/>
  <c r="R43" i="31" s="1"/>
  <c r="P43" i="31"/>
  <c r="Q40" i="31"/>
  <c r="R40" i="31" s="1"/>
  <c r="P40" i="31"/>
  <c r="Q48" i="31"/>
  <c r="R48" i="31" s="1"/>
  <c r="P48" i="31"/>
  <c r="Q42" i="31"/>
  <c r="R42" i="31" s="1"/>
  <c r="P42" i="31"/>
  <c r="Q61" i="31"/>
  <c r="R61" i="31" s="1"/>
  <c r="P61" i="31"/>
  <c r="Q50" i="31"/>
  <c r="R50" i="31" s="1"/>
  <c r="P50" i="31"/>
  <c r="Q59" i="31"/>
  <c r="R59" i="31" s="1"/>
  <c r="P59" i="31"/>
  <c r="Q56" i="31"/>
  <c r="R56" i="31" s="1"/>
  <c r="P56" i="31"/>
  <c r="P12" i="31"/>
  <c r="Q12" i="31"/>
  <c r="R12" i="31" s="1"/>
  <c r="Q11" i="31"/>
  <c r="R11" i="31" s="1"/>
  <c r="P11" i="31"/>
  <c r="Q13" i="31"/>
  <c r="R13" i="31" s="1"/>
  <c r="P13" i="31"/>
  <c r="Q19" i="31"/>
  <c r="R19" i="31" s="1"/>
  <c r="P19" i="31"/>
  <c r="Q22" i="31"/>
  <c r="R22" i="31" s="1"/>
  <c r="P22" i="31"/>
  <c r="Q27" i="31"/>
  <c r="R27" i="31" s="1"/>
  <c r="P27" i="31"/>
  <c r="Q37" i="31"/>
  <c r="R37" i="31" s="1"/>
  <c r="P37" i="31"/>
  <c r="Q33" i="31"/>
  <c r="R33" i="31" s="1"/>
  <c r="P33" i="31"/>
  <c r="Q35" i="31"/>
  <c r="R35" i="31" s="1"/>
  <c r="P35" i="31"/>
  <c r="Q45" i="31"/>
  <c r="R45" i="31" s="1"/>
  <c r="P45" i="31"/>
  <c r="Q47" i="31"/>
  <c r="R47" i="31" s="1"/>
  <c r="P47" i="31"/>
  <c r="Q52" i="31"/>
  <c r="R52" i="31" s="1"/>
  <c r="P52" i="31"/>
  <c r="Q53" i="31"/>
  <c r="R53" i="31" s="1"/>
  <c r="P53" i="31"/>
  <c r="Q60" i="31"/>
  <c r="R60" i="31" s="1"/>
  <c r="P60" i="31"/>
  <c r="Q65" i="31"/>
  <c r="R65" i="31" s="1"/>
  <c r="P65" i="31"/>
  <c r="Q51" i="29"/>
  <c r="R51" i="29" s="1"/>
  <c r="P51" i="29"/>
  <c r="Q10" i="29"/>
  <c r="R10" i="29" s="1"/>
  <c r="P10" i="29"/>
  <c r="Q16" i="29"/>
  <c r="R16" i="29" s="1"/>
  <c r="P16" i="29"/>
  <c r="Q22" i="29"/>
  <c r="R22" i="29" s="1"/>
  <c r="P22" i="29"/>
  <c r="Q28" i="29"/>
  <c r="R28" i="29" s="1"/>
  <c r="P28" i="29"/>
  <c r="Q33" i="29"/>
  <c r="R33" i="29" s="1"/>
  <c r="P33" i="29"/>
  <c r="Q57" i="29"/>
  <c r="R57" i="29" s="1"/>
  <c r="P57" i="29"/>
  <c r="Q9" i="29"/>
  <c r="R9" i="29" s="1"/>
  <c r="P9" i="29"/>
  <c r="Q43" i="29"/>
  <c r="R43" i="29" s="1"/>
  <c r="P43" i="29"/>
  <c r="Q21" i="29"/>
  <c r="R21" i="29" s="1"/>
  <c r="P21" i="29"/>
  <c r="Q29" i="29"/>
  <c r="R29" i="29" s="1"/>
  <c r="P29" i="29"/>
  <c r="Q53" i="29"/>
  <c r="R53" i="29" s="1"/>
  <c r="P53" i="29"/>
  <c r="Q15" i="29"/>
  <c r="R15" i="29" s="1"/>
  <c r="P15" i="29"/>
  <c r="Q11" i="29"/>
  <c r="R11" i="29" s="1"/>
  <c r="P11" i="29"/>
  <c r="Q17" i="29"/>
  <c r="R17" i="29" s="1"/>
  <c r="P17" i="29"/>
  <c r="Q23" i="29"/>
  <c r="R23" i="29" s="1"/>
  <c r="P23" i="29"/>
  <c r="Q39" i="29"/>
  <c r="R39" i="29" s="1"/>
  <c r="P39" i="29"/>
  <c r="Q63" i="29"/>
  <c r="R63" i="29" s="1"/>
  <c r="P63" i="29"/>
  <c r="Q61" i="29"/>
  <c r="R61" i="29" s="1"/>
  <c r="P61" i="29"/>
  <c r="Q12" i="29"/>
  <c r="R12" i="29" s="1"/>
  <c r="P12" i="29"/>
  <c r="Q18" i="29"/>
  <c r="R18" i="29" s="1"/>
  <c r="P18" i="29"/>
  <c r="Q24" i="29"/>
  <c r="R24" i="29" s="1"/>
  <c r="P24" i="29"/>
  <c r="Q49" i="29"/>
  <c r="R49" i="29" s="1"/>
  <c r="P49" i="29"/>
  <c r="Q47" i="29"/>
  <c r="R47" i="29" s="1"/>
  <c r="P47" i="29"/>
  <c r="Q35" i="29"/>
  <c r="R35" i="29" s="1"/>
  <c r="P35" i="29"/>
  <c r="Q59" i="29"/>
  <c r="R59" i="29" s="1"/>
  <c r="P59" i="29"/>
  <c r="Q13" i="29"/>
  <c r="R13" i="29" s="1"/>
  <c r="P13" i="29"/>
  <c r="Q19" i="29"/>
  <c r="R19" i="29" s="1"/>
  <c r="P19" i="29"/>
  <c r="Q25" i="29"/>
  <c r="R25" i="29" s="1"/>
  <c r="P25" i="29"/>
  <c r="Q45" i="29"/>
  <c r="R45" i="29" s="1"/>
  <c r="P45" i="29"/>
  <c r="Q37" i="29"/>
  <c r="R37" i="29" s="1"/>
  <c r="P37" i="29"/>
  <c r="Q31" i="29"/>
  <c r="R31" i="29" s="1"/>
  <c r="P31" i="29"/>
  <c r="Q55" i="29"/>
  <c r="R55" i="29" s="1"/>
  <c r="P55" i="29"/>
  <c r="Q27" i="29"/>
  <c r="R27" i="29" s="1"/>
  <c r="P27" i="29"/>
  <c r="Q14" i="29"/>
  <c r="R14" i="29" s="1"/>
  <c r="P14" i="29"/>
  <c r="Q20" i="29"/>
  <c r="R20" i="29" s="1"/>
  <c r="P20" i="29"/>
  <c r="Q26" i="29"/>
  <c r="R26" i="29" s="1"/>
  <c r="P26" i="29"/>
  <c r="Q41" i="29"/>
  <c r="R41" i="29" s="1"/>
  <c r="P41" i="29"/>
  <c r="Q65" i="29"/>
  <c r="R65" i="29" s="1"/>
  <c r="P65" i="29"/>
  <c r="P30" i="29"/>
  <c r="P32" i="29"/>
  <c r="P34" i="29"/>
  <c r="P36" i="29"/>
  <c r="P38" i="29"/>
  <c r="P40" i="29"/>
  <c r="P42" i="29"/>
  <c r="P44" i="29"/>
  <c r="P46" i="29"/>
  <c r="P48" i="29"/>
  <c r="P50" i="29"/>
  <c r="P52" i="29"/>
  <c r="P54" i="29"/>
  <c r="P56" i="29"/>
  <c r="P58" i="29"/>
  <c r="P60" i="29"/>
  <c r="P62" i="29"/>
  <c r="P64" i="29"/>
  <c r="P53" i="28"/>
  <c r="P58" i="28"/>
  <c r="Q50" i="28"/>
  <c r="R50" i="28" s="1"/>
  <c r="P50" i="28"/>
  <c r="P42" i="28"/>
  <c r="P43" i="28"/>
  <c r="Q57" i="28"/>
  <c r="R57" i="28" s="1"/>
  <c r="P57" i="28"/>
  <c r="Q44" i="28"/>
  <c r="R44" i="28" s="1"/>
  <c r="P44" i="28"/>
  <c r="Q52" i="28"/>
  <c r="R52" i="28" s="1"/>
  <c r="P52" i="28"/>
  <c r="Q49" i="28"/>
  <c r="R49" i="28" s="1"/>
  <c r="P49" i="28"/>
  <c r="P40" i="28"/>
  <c r="Q9" i="28"/>
  <c r="R9" i="28" s="1"/>
  <c r="P9" i="28"/>
  <c r="P11" i="28"/>
  <c r="Q17" i="28"/>
  <c r="R17" i="28" s="1"/>
  <c r="P17" i="28"/>
  <c r="Q16" i="28"/>
  <c r="R16" i="28" s="1"/>
  <c r="P16" i="28"/>
  <c r="Q23" i="28"/>
  <c r="R23" i="28" s="1"/>
  <c r="P23" i="28"/>
  <c r="Q21" i="28"/>
  <c r="R21" i="28" s="1"/>
  <c r="P21" i="28"/>
  <c r="P25" i="28"/>
  <c r="Q25" i="28"/>
  <c r="R25" i="28" s="1"/>
  <c r="Q38" i="28"/>
  <c r="R38" i="28" s="1"/>
  <c r="P38" i="28"/>
  <c r="Q62" i="28"/>
  <c r="R62" i="28" s="1"/>
  <c r="P62" i="28"/>
  <c r="P28" i="28"/>
  <c r="Q18" i="28"/>
  <c r="R18" i="28" s="1"/>
  <c r="P18" i="28"/>
  <c r="Q59" i="28"/>
  <c r="R59" i="28" s="1"/>
  <c r="P59" i="28"/>
  <c r="P19" i="28"/>
  <c r="Q19" i="28"/>
  <c r="R19" i="28" s="1"/>
  <c r="Q26" i="28"/>
  <c r="R26" i="28" s="1"/>
  <c r="P26" i="28"/>
  <c r="P55" i="28"/>
  <c r="Q55" i="28"/>
  <c r="R55" i="28" s="1"/>
  <c r="P32" i="28"/>
  <c r="P13" i="28"/>
  <c r="Q13" i="28"/>
  <c r="R13" i="28" s="1"/>
  <c r="Q30" i="28"/>
  <c r="R30" i="28" s="1"/>
  <c r="P30" i="28"/>
  <c r="Q24" i="28"/>
  <c r="R24" i="28" s="1"/>
  <c r="P24" i="28"/>
  <c r="Q35" i="28"/>
  <c r="R35" i="28" s="1"/>
  <c r="P35" i="28"/>
  <c r="Q12" i="28"/>
  <c r="R12" i="28" s="1"/>
  <c r="P12" i="28"/>
  <c r="Q46" i="28"/>
  <c r="R46" i="28" s="1"/>
  <c r="P46" i="28"/>
  <c r="Q60" i="28"/>
  <c r="R60" i="28" s="1"/>
  <c r="P60" i="28"/>
  <c r="Q54" i="28"/>
  <c r="R54" i="28" s="1"/>
  <c r="P54" i="28"/>
  <c r="Q48" i="28"/>
  <c r="R48" i="28" s="1"/>
  <c r="P48" i="28"/>
  <c r="Q39" i="28"/>
  <c r="R39" i="28" s="1"/>
  <c r="P39" i="28"/>
  <c r="Q20" i="28"/>
  <c r="R20" i="28" s="1"/>
  <c r="P20" i="28"/>
  <c r="Q45" i="28"/>
  <c r="R45" i="28" s="1"/>
  <c r="P45" i="28"/>
  <c r="Q33" i="28"/>
  <c r="R33" i="28" s="1"/>
  <c r="P33" i="28"/>
  <c r="Q63" i="28"/>
  <c r="R63" i="28" s="1"/>
  <c r="P63" i="28"/>
  <c r="Q41" i="28"/>
  <c r="R41" i="28" s="1"/>
  <c r="P41" i="28"/>
  <c r="Q27" i="28"/>
  <c r="R27" i="28" s="1"/>
  <c r="P27" i="28"/>
  <c r="Q37" i="28"/>
  <c r="R37" i="28" s="1"/>
  <c r="P37" i="28"/>
  <c r="Q14" i="28"/>
  <c r="R14" i="28" s="1"/>
  <c r="P14" i="28"/>
  <c r="Q31" i="28"/>
  <c r="R31" i="28" s="1"/>
  <c r="P31" i="28"/>
  <c r="Q65" i="28"/>
  <c r="R65" i="28" s="1"/>
  <c r="P65" i="28"/>
  <c r="Q10" i="28"/>
  <c r="R10" i="28" s="1"/>
  <c r="P10" i="28"/>
  <c r="Q34" i="28"/>
  <c r="R34" i="28" s="1"/>
  <c r="P34" i="28"/>
  <c r="Q56" i="28"/>
  <c r="R56" i="28" s="1"/>
  <c r="P56" i="28"/>
  <c r="Q15" i="28"/>
  <c r="R15" i="28" s="1"/>
  <c r="P15" i="28"/>
  <c r="Q36" i="28"/>
  <c r="R36" i="28" s="1"/>
  <c r="P36" i="28"/>
  <c r="Q64" i="28"/>
  <c r="R64" i="28" s="1"/>
  <c r="P64" i="28"/>
  <c r="Q29" i="28"/>
  <c r="R29" i="28" s="1"/>
  <c r="P29" i="28"/>
  <c r="Q61" i="28"/>
  <c r="R61" i="28" s="1"/>
  <c r="P61" i="28"/>
  <c r="Q22" i="28"/>
  <c r="R22" i="28" s="1"/>
  <c r="P22" i="28"/>
  <c r="Q47" i="28"/>
  <c r="R47" i="28" s="1"/>
  <c r="P47" i="28"/>
  <c r="Q51" i="28"/>
  <c r="R51" i="28" s="1"/>
  <c r="P51" i="28"/>
  <c r="Q55" i="27"/>
  <c r="R55" i="27" s="1"/>
  <c r="P55" i="27"/>
  <c r="P44" i="27"/>
  <c r="Q44" i="27"/>
  <c r="R44" i="27" s="1"/>
  <c r="P41" i="27"/>
  <c r="Q41" i="27"/>
  <c r="R41" i="27" s="1"/>
  <c r="Q11" i="27"/>
  <c r="R11" i="27" s="1"/>
  <c r="P11" i="27"/>
  <c r="P13" i="27"/>
  <c r="Q13" i="27"/>
  <c r="R13" i="27" s="1"/>
  <c r="P46" i="27"/>
  <c r="Q46" i="27"/>
  <c r="R46" i="27" s="1"/>
  <c r="Q39" i="27"/>
  <c r="R39" i="27" s="1"/>
  <c r="P39" i="27"/>
  <c r="Q63" i="27"/>
  <c r="R63" i="27" s="1"/>
  <c r="P63" i="27"/>
  <c r="Q53" i="27"/>
  <c r="R53" i="27" s="1"/>
  <c r="P53" i="27"/>
  <c r="Q61" i="27"/>
  <c r="R61" i="27" s="1"/>
  <c r="P61" i="27"/>
  <c r="P56" i="27"/>
  <c r="Q56" i="27"/>
  <c r="R56" i="27" s="1"/>
  <c r="P26" i="27"/>
  <c r="Q26" i="27"/>
  <c r="R26" i="27" s="1"/>
  <c r="P32" i="27"/>
  <c r="Q32" i="27"/>
  <c r="R32" i="27" s="1"/>
  <c r="P47" i="27"/>
  <c r="Q47" i="27"/>
  <c r="R47" i="27" s="1"/>
  <c r="Q58" i="27"/>
  <c r="R58" i="27" s="1"/>
  <c r="P58" i="27"/>
  <c r="P37" i="27"/>
  <c r="Q37" i="27"/>
  <c r="R37" i="27" s="1"/>
  <c r="P60" i="27"/>
  <c r="Q60" i="27"/>
  <c r="R60" i="27" s="1"/>
  <c r="Q10" i="27"/>
  <c r="R10" i="27" s="1"/>
  <c r="P10" i="27"/>
  <c r="P18" i="27"/>
  <c r="Q18" i="27"/>
  <c r="R18" i="27" s="1"/>
  <c r="P27" i="27"/>
  <c r="Q27" i="27"/>
  <c r="R27" i="27" s="1"/>
  <c r="Q43" i="27"/>
  <c r="R43" i="27" s="1"/>
  <c r="P43" i="27"/>
  <c r="Q51" i="27"/>
  <c r="R51" i="27" s="1"/>
  <c r="P51" i="27"/>
  <c r="Q64" i="27"/>
  <c r="R64" i="27" s="1"/>
  <c r="P64" i="27"/>
  <c r="Q59" i="27"/>
  <c r="R59" i="27" s="1"/>
  <c r="P59" i="27"/>
  <c r="P42" i="27"/>
  <c r="Q42" i="27"/>
  <c r="R42" i="27" s="1"/>
  <c r="P14" i="27"/>
  <c r="Q14" i="27"/>
  <c r="R14" i="27" s="1"/>
  <c r="P36" i="27"/>
  <c r="Q36" i="27"/>
  <c r="R36" i="27" s="1"/>
  <c r="P22" i="27"/>
  <c r="Q22" i="27"/>
  <c r="R22" i="27" s="1"/>
  <c r="P30" i="27"/>
  <c r="Q30" i="27"/>
  <c r="R30" i="27" s="1"/>
  <c r="P34" i="27"/>
  <c r="Q34" i="27"/>
  <c r="R34" i="27" s="1"/>
  <c r="P49" i="27"/>
  <c r="Q49" i="27"/>
  <c r="R49" i="27" s="1"/>
  <c r="P54" i="27"/>
  <c r="Q54" i="27"/>
  <c r="R54" i="27" s="1"/>
  <c r="Q52" i="27"/>
  <c r="R52" i="27" s="1"/>
  <c r="P52" i="27"/>
  <c r="P57" i="27"/>
  <c r="Q57" i="27"/>
  <c r="R57" i="27" s="1"/>
  <c r="P38" i="27"/>
  <c r="Q38" i="27"/>
  <c r="R38" i="27" s="1"/>
  <c r="P12" i="27"/>
  <c r="Q12" i="27"/>
  <c r="R12" i="27" s="1"/>
  <c r="Q23" i="27"/>
  <c r="R23" i="27" s="1"/>
  <c r="P23" i="27"/>
  <c r="Q48" i="27"/>
  <c r="R48" i="27" s="1"/>
  <c r="P48" i="27"/>
  <c r="Q50" i="27"/>
  <c r="R50" i="27" s="1"/>
  <c r="P50" i="27"/>
  <c r="Q62" i="27"/>
  <c r="R62" i="27" s="1"/>
  <c r="P62" i="27"/>
  <c r="Q65" i="27"/>
  <c r="R65" i="27" s="1"/>
  <c r="P65" i="27"/>
  <c r="P9" i="27"/>
  <c r="P21" i="27"/>
  <c r="P16" i="27"/>
  <c r="P15" i="27"/>
  <c r="P20" i="27"/>
  <c r="P17" i="27"/>
  <c r="P19" i="27"/>
  <c r="P24" i="27"/>
  <c r="P25" i="27"/>
  <c r="P28" i="27"/>
  <c r="P33" i="27"/>
  <c r="P31" i="27"/>
  <c r="P45" i="27"/>
  <c r="P40" i="27"/>
  <c r="P29" i="27"/>
  <c r="P35" i="27"/>
  <c r="Q30" i="26"/>
  <c r="R30" i="26" s="1"/>
  <c r="P30" i="26"/>
  <c r="Q38" i="26"/>
  <c r="R38" i="26" s="1"/>
  <c r="P38" i="26"/>
  <c r="P20" i="26"/>
  <c r="Q20" i="26"/>
  <c r="R20" i="26" s="1"/>
  <c r="Q64" i="26"/>
  <c r="R64" i="26" s="1"/>
  <c r="P64" i="26"/>
  <c r="Q36" i="26"/>
  <c r="R36" i="26" s="1"/>
  <c r="P36" i="26"/>
  <c r="Q40" i="26"/>
  <c r="R40" i="26" s="1"/>
  <c r="P40" i="26"/>
  <c r="Q43" i="26"/>
  <c r="R43" i="26" s="1"/>
  <c r="P43" i="26"/>
  <c r="P32" i="26"/>
  <c r="Q29" i="26"/>
  <c r="R29" i="26" s="1"/>
  <c r="P29" i="26"/>
  <c r="Q48" i="26"/>
  <c r="R48" i="26" s="1"/>
  <c r="P48" i="26"/>
  <c r="P60" i="26"/>
  <c r="Q60" i="26"/>
  <c r="R60" i="26" s="1"/>
  <c r="Q53" i="26"/>
  <c r="R53" i="26" s="1"/>
  <c r="P53" i="26"/>
  <c r="P44" i="26"/>
  <c r="Q47" i="26"/>
  <c r="R47" i="26" s="1"/>
  <c r="P47" i="26"/>
  <c r="Q41" i="26"/>
  <c r="R41" i="26" s="1"/>
  <c r="P41" i="26"/>
  <c r="Q58" i="26"/>
  <c r="R58" i="26" s="1"/>
  <c r="Q54" i="26"/>
  <c r="R54" i="26" s="1"/>
  <c r="P54" i="26"/>
  <c r="Q42" i="26"/>
  <c r="R42" i="26" s="1"/>
  <c r="P42" i="26"/>
  <c r="Q15" i="26"/>
  <c r="R15" i="26" s="1"/>
  <c r="P15" i="26"/>
  <c r="Q62" i="26"/>
  <c r="R62" i="26" s="1"/>
  <c r="P62" i="26"/>
  <c r="P50" i="26"/>
  <c r="Q50" i="26"/>
  <c r="R50" i="26" s="1"/>
  <c r="Q61" i="26"/>
  <c r="R61" i="26" s="1"/>
  <c r="P61" i="26"/>
  <c r="Q9" i="26"/>
  <c r="R9" i="26" s="1"/>
  <c r="P9" i="26"/>
  <c r="Q10" i="26"/>
  <c r="R10" i="26" s="1"/>
  <c r="P10" i="26"/>
  <c r="P13" i="26"/>
  <c r="Q13" i="26"/>
  <c r="R13" i="26" s="1"/>
  <c r="Q16" i="26"/>
  <c r="R16" i="26" s="1"/>
  <c r="P16" i="26"/>
  <c r="Q14" i="26"/>
  <c r="R14" i="26" s="1"/>
  <c r="P14" i="26"/>
  <c r="Q17" i="26"/>
  <c r="R17" i="26" s="1"/>
  <c r="P17" i="26"/>
  <c r="Q18" i="26"/>
  <c r="R18" i="26" s="1"/>
  <c r="P18" i="26"/>
  <c r="Q21" i="26"/>
  <c r="R21" i="26" s="1"/>
  <c r="P21" i="26"/>
  <c r="Q26" i="26"/>
  <c r="R26" i="26" s="1"/>
  <c r="P26" i="26"/>
  <c r="Q59" i="26"/>
  <c r="R59" i="26" s="1"/>
  <c r="P59" i="26"/>
  <c r="Q51" i="26"/>
  <c r="R51" i="26" s="1"/>
  <c r="P51" i="26"/>
  <c r="P49" i="26"/>
  <c r="Q49" i="26"/>
  <c r="R49" i="26" s="1"/>
  <c r="Q39" i="26"/>
  <c r="R39" i="26" s="1"/>
  <c r="P39" i="26"/>
  <c r="P12" i="26"/>
  <c r="P46" i="26"/>
  <c r="Q46" i="26"/>
  <c r="R46" i="26" s="1"/>
  <c r="Q63" i="26"/>
  <c r="R63" i="26" s="1"/>
  <c r="P63" i="26"/>
  <c r="Q52" i="26"/>
  <c r="R52" i="26" s="1"/>
  <c r="P52" i="26"/>
  <c r="Q28" i="26"/>
  <c r="R28" i="26" s="1"/>
  <c r="P28" i="26"/>
  <c r="Q27" i="26"/>
  <c r="R27" i="26" s="1"/>
  <c r="P27" i="26"/>
  <c r="Q55" i="26"/>
  <c r="R55" i="26" s="1"/>
  <c r="P55" i="26"/>
  <c r="P22" i="26"/>
  <c r="Q22" i="26"/>
  <c r="R22" i="26" s="1"/>
  <c r="P25" i="26"/>
  <c r="Q19" i="26"/>
  <c r="R19" i="26" s="1"/>
  <c r="P19" i="26"/>
  <c r="P24" i="26"/>
  <c r="Q23" i="26"/>
  <c r="R23" i="26" s="1"/>
  <c r="P23" i="26"/>
  <c r="Q56" i="26"/>
  <c r="R56" i="26" s="1"/>
  <c r="P56" i="26"/>
  <c r="P45" i="26"/>
  <c r="Q11" i="26"/>
  <c r="R11" i="26" s="1"/>
  <c r="P11" i="26"/>
  <c r="Q35" i="26"/>
  <c r="R35" i="26" s="1"/>
  <c r="P35" i="26"/>
  <c r="Q31" i="26"/>
  <c r="R31" i="26" s="1"/>
  <c r="P31" i="26"/>
  <c r="Q37" i="26"/>
  <c r="R37" i="26" s="1"/>
  <c r="P37" i="26"/>
  <c r="P34" i="26"/>
  <c r="Q33" i="26"/>
  <c r="R33" i="26" s="1"/>
  <c r="P33" i="26"/>
  <c r="P57" i="26"/>
  <c r="P65" i="26"/>
  <c r="G64" i="17"/>
  <c r="G17" i="17"/>
  <c r="Q13" i="25"/>
  <c r="R13" i="25" s="1"/>
  <c r="P13" i="25"/>
  <c r="Q17" i="25"/>
  <c r="R17" i="25" s="1"/>
  <c r="P17" i="25"/>
  <c r="Q26" i="25"/>
  <c r="R26" i="25" s="1"/>
  <c r="P26" i="25"/>
  <c r="Q37" i="25"/>
  <c r="R37" i="25" s="1"/>
  <c r="P37" i="25"/>
  <c r="Q47" i="25"/>
  <c r="R47" i="25" s="1"/>
  <c r="P47" i="25"/>
  <c r="Q49" i="25"/>
  <c r="R49" i="25" s="1"/>
  <c r="P49" i="25"/>
  <c r="Q55" i="25"/>
  <c r="R55" i="25" s="1"/>
  <c r="P55" i="25"/>
  <c r="Q54" i="25"/>
  <c r="R54" i="25" s="1"/>
  <c r="P54" i="25"/>
  <c r="P10" i="25"/>
  <c r="Q10" i="25"/>
  <c r="R10" i="25" s="1"/>
  <c r="Q22" i="25"/>
  <c r="R22" i="25" s="1"/>
  <c r="P22" i="25"/>
  <c r="Q35" i="25"/>
  <c r="R35" i="25" s="1"/>
  <c r="P35" i="25"/>
  <c r="Q48" i="25"/>
  <c r="R48" i="25" s="1"/>
  <c r="P48" i="25"/>
  <c r="Q52" i="25"/>
  <c r="R52" i="25" s="1"/>
  <c r="P52" i="25"/>
  <c r="P12" i="25"/>
  <c r="Q12" i="25"/>
  <c r="R12" i="25" s="1"/>
  <c r="P18" i="25"/>
  <c r="Q18" i="25"/>
  <c r="R18" i="25" s="1"/>
  <c r="Q20" i="25"/>
  <c r="R20" i="25" s="1"/>
  <c r="P20" i="25"/>
  <c r="P25" i="25"/>
  <c r="Q25" i="25"/>
  <c r="R25" i="25" s="1"/>
  <c r="P29" i="25"/>
  <c r="Q29" i="25"/>
  <c r="R29" i="25" s="1"/>
  <c r="Q31" i="25"/>
  <c r="R31" i="25" s="1"/>
  <c r="P31" i="25"/>
  <c r="P33" i="25"/>
  <c r="Q33" i="25"/>
  <c r="R33" i="25" s="1"/>
  <c r="P41" i="25"/>
  <c r="Q41" i="25"/>
  <c r="R41" i="25" s="1"/>
  <c r="Q43" i="25"/>
  <c r="R43" i="25" s="1"/>
  <c r="P43" i="25"/>
  <c r="Q56" i="25"/>
  <c r="R56" i="25" s="1"/>
  <c r="P56" i="25"/>
  <c r="P53" i="25"/>
  <c r="Q53" i="25"/>
  <c r="R53" i="25" s="1"/>
  <c r="P51" i="25"/>
  <c r="Q51" i="25"/>
  <c r="R51" i="25" s="1"/>
  <c r="Q59" i="25"/>
  <c r="R59" i="25" s="1"/>
  <c r="P59" i="25"/>
  <c r="P63" i="25"/>
  <c r="Q63" i="25"/>
  <c r="R63" i="25" s="1"/>
  <c r="Q23" i="25"/>
  <c r="R23" i="25" s="1"/>
  <c r="P23" i="25"/>
  <c r="Q32" i="25"/>
  <c r="R32" i="25" s="1"/>
  <c r="P32" i="25"/>
  <c r="Q60" i="25"/>
  <c r="R60" i="25" s="1"/>
  <c r="P60" i="25"/>
  <c r="Q58" i="25"/>
  <c r="R58" i="25" s="1"/>
  <c r="P58" i="25"/>
  <c r="Q9" i="25"/>
  <c r="R9" i="25" s="1"/>
  <c r="P9" i="25"/>
  <c r="Q28" i="25"/>
  <c r="R28" i="25" s="1"/>
  <c r="P28" i="25"/>
  <c r="Q40" i="25"/>
  <c r="R40" i="25" s="1"/>
  <c r="P40" i="25"/>
  <c r="Q65" i="25"/>
  <c r="R65" i="25" s="1"/>
  <c r="P65" i="25"/>
  <c r="P15" i="25"/>
  <c r="Q15" i="25"/>
  <c r="R15" i="25" s="1"/>
  <c r="P19" i="25"/>
  <c r="Q19" i="25"/>
  <c r="R19" i="25" s="1"/>
  <c r="Q27" i="25"/>
  <c r="R27" i="25" s="1"/>
  <c r="P27" i="25"/>
  <c r="Q30" i="25"/>
  <c r="R30" i="25" s="1"/>
  <c r="P30" i="25"/>
  <c r="P38" i="25"/>
  <c r="Q38" i="25"/>
  <c r="R38" i="25" s="1"/>
  <c r="Q44" i="25"/>
  <c r="R44" i="25" s="1"/>
  <c r="P44" i="25"/>
  <c r="Q50" i="25"/>
  <c r="R50" i="25" s="1"/>
  <c r="P50" i="25"/>
  <c r="P57" i="25"/>
  <c r="Q57" i="25"/>
  <c r="R57" i="25" s="1"/>
  <c r="Q14" i="25"/>
  <c r="R14" i="25" s="1"/>
  <c r="P14" i="25"/>
  <c r="Q16" i="25"/>
  <c r="R16" i="25" s="1"/>
  <c r="P16" i="25"/>
  <c r="Q21" i="25"/>
  <c r="R21" i="25" s="1"/>
  <c r="P21" i="25"/>
  <c r="Q24" i="25"/>
  <c r="R24" i="25" s="1"/>
  <c r="P24" i="25"/>
  <c r="Q36" i="25"/>
  <c r="R36" i="25" s="1"/>
  <c r="P36" i="25"/>
  <c r="Q11" i="25"/>
  <c r="R11" i="25" s="1"/>
  <c r="P11" i="25"/>
  <c r="Q34" i="25"/>
  <c r="R34" i="25" s="1"/>
  <c r="P34" i="25"/>
  <c r="Q39" i="25"/>
  <c r="R39" i="25" s="1"/>
  <c r="P39" i="25"/>
  <c r="Q45" i="25"/>
  <c r="R45" i="25" s="1"/>
  <c r="P45" i="25"/>
  <c r="Q46" i="25"/>
  <c r="R46" i="25" s="1"/>
  <c r="P46" i="25"/>
  <c r="Q42" i="25"/>
  <c r="R42" i="25" s="1"/>
  <c r="P42" i="25"/>
  <c r="Q64" i="25"/>
  <c r="R64" i="25" s="1"/>
  <c r="P64" i="25"/>
  <c r="Q61" i="25"/>
  <c r="R61" i="25" s="1"/>
  <c r="P61" i="25"/>
  <c r="Q62" i="25"/>
  <c r="R62" i="25" s="1"/>
  <c r="P62" i="25"/>
  <c r="G59" i="17"/>
  <c r="P9" i="24"/>
  <c r="L36" i="17"/>
  <c r="N36" i="17" s="1"/>
  <c r="Q36" i="17" s="1"/>
  <c r="R36" i="17" s="1"/>
  <c r="L34" i="17"/>
  <c r="N34" i="17" s="1"/>
  <c r="Q34" i="17" s="1"/>
  <c r="R34" i="17" s="1"/>
  <c r="G54" i="17"/>
  <c r="L47" i="17"/>
  <c r="N47" i="17" s="1"/>
  <c r="Q47" i="17" s="1"/>
  <c r="R47" i="17" s="1"/>
  <c r="Q46" i="24"/>
  <c r="R46" i="24" s="1"/>
  <c r="P46" i="24"/>
  <c r="Q51" i="24"/>
  <c r="R51" i="24" s="1"/>
  <c r="P51" i="24"/>
  <c r="Q60" i="24"/>
  <c r="R60" i="24" s="1"/>
  <c r="P60" i="24"/>
  <c r="Q58" i="24"/>
  <c r="R58" i="24" s="1"/>
  <c r="P58" i="24"/>
  <c r="Q42" i="24"/>
  <c r="R42" i="24" s="1"/>
  <c r="P42" i="24"/>
  <c r="P14" i="24"/>
  <c r="Q65" i="24"/>
  <c r="R65" i="24" s="1"/>
  <c r="P65" i="24"/>
  <c r="Q25" i="24"/>
  <c r="R25" i="24" s="1"/>
  <c r="P25" i="24"/>
  <c r="Q36" i="24"/>
  <c r="R36" i="24" s="1"/>
  <c r="P36" i="24"/>
  <c r="P43" i="24"/>
  <c r="Q27" i="24"/>
  <c r="R27" i="24" s="1"/>
  <c r="P27" i="24"/>
  <c r="P15" i="24"/>
  <c r="Q21" i="24"/>
  <c r="R21" i="24" s="1"/>
  <c r="P21" i="24"/>
  <c r="Q28" i="24"/>
  <c r="R28" i="24" s="1"/>
  <c r="P28" i="24"/>
  <c r="Q12" i="24"/>
  <c r="R12" i="24" s="1"/>
  <c r="P12" i="24"/>
  <c r="P17" i="24"/>
  <c r="Q17" i="24"/>
  <c r="R17" i="24" s="1"/>
  <c r="Q24" i="24"/>
  <c r="R24" i="24" s="1"/>
  <c r="P24" i="24"/>
  <c r="Q29" i="24"/>
  <c r="R29" i="24" s="1"/>
  <c r="P29" i="24"/>
  <c r="P34" i="24"/>
  <c r="Q34" i="24"/>
  <c r="R34" i="24" s="1"/>
  <c r="Q35" i="24"/>
  <c r="R35" i="24" s="1"/>
  <c r="P35" i="24"/>
  <c r="Q49" i="24"/>
  <c r="R49" i="24" s="1"/>
  <c r="P49" i="24"/>
  <c r="Q44" i="24"/>
  <c r="R44" i="24" s="1"/>
  <c r="P44" i="24"/>
  <c r="Q45" i="24"/>
  <c r="R45" i="24" s="1"/>
  <c r="P45" i="24"/>
  <c r="Q56" i="24"/>
  <c r="R56" i="24" s="1"/>
  <c r="P56" i="24"/>
  <c r="P61" i="24"/>
  <c r="Q61" i="24"/>
  <c r="R61" i="24" s="1"/>
  <c r="Q13" i="24"/>
  <c r="R13" i="24" s="1"/>
  <c r="P13" i="24"/>
  <c r="P19" i="24"/>
  <c r="Q19" i="24"/>
  <c r="R19" i="24" s="1"/>
  <c r="Q20" i="24"/>
  <c r="R20" i="24" s="1"/>
  <c r="P20" i="24"/>
  <c r="Q38" i="24"/>
  <c r="R38" i="24" s="1"/>
  <c r="P38" i="24"/>
  <c r="P37" i="24"/>
  <c r="Q37" i="24"/>
  <c r="R37" i="24" s="1"/>
  <c r="Q39" i="24"/>
  <c r="R39" i="24" s="1"/>
  <c r="P39" i="24"/>
  <c r="Q47" i="24"/>
  <c r="R47" i="24" s="1"/>
  <c r="P47" i="24"/>
  <c r="Q55" i="24"/>
  <c r="R55" i="24" s="1"/>
  <c r="P55" i="24"/>
  <c r="Q53" i="24"/>
  <c r="R53" i="24" s="1"/>
  <c r="P53" i="24"/>
  <c r="Q63" i="24"/>
  <c r="R63" i="24" s="1"/>
  <c r="P63" i="24"/>
  <c r="Q11" i="24"/>
  <c r="R11" i="24" s="1"/>
  <c r="P11" i="24"/>
  <c r="Q18" i="24"/>
  <c r="R18" i="24" s="1"/>
  <c r="P18" i="24"/>
  <c r="P32" i="24"/>
  <c r="Q32" i="24"/>
  <c r="R32" i="24" s="1"/>
  <c r="Q23" i="24"/>
  <c r="R23" i="24" s="1"/>
  <c r="P23" i="24"/>
  <c r="Q33" i="24"/>
  <c r="R33" i="24" s="1"/>
  <c r="P33" i="24"/>
  <c r="Q31" i="24"/>
  <c r="R31" i="24" s="1"/>
  <c r="P31" i="24"/>
  <c r="Q40" i="24"/>
  <c r="R40" i="24" s="1"/>
  <c r="P40" i="24"/>
  <c r="Q52" i="24"/>
  <c r="R52" i="24" s="1"/>
  <c r="P52" i="24"/>
  <c r="Q57" i="24"/>
  <c r="R57" i="24" s="1"/>
  <c r="P57" i="24"/>
  <c r="Q62" i="24"/>
  <c r="R62" i="24" s="1"/>
  <c r="P62" i="24"/>
  <c r="P10" i="24"/>
  <c r="Q10" i="24"/>
  <c r="R10" i="24" s="1"/>
  <c r="Q16" i="24"/>
  <c r="R16" i="24" s="1"/>
  <c r="P16" i="24"/>
  <c r="Q22" i="24"/>
  <c r="R22" i="24" s="1"/>
  <c r="P22" i="24"/>
  <c r="Q26" i="24"/>
  <c r="R26" i="24" s="1"/>
  <c r="P26" i="24"/>
  <c r="Q30" i="24"/>
  <c r="R30" i="24" s="1"/>
  <c r="P30" i="24"/>
  <c r="Q48" i="24"/>
  <c r="R48" i="24" s="1"/>
  <c r="P48" i="24"/>
  <c r="Q41" i="24"/>
  <c r="R41" i="24" s="1"/>
  <c r="P41" i="24"/>
  <c r="Q54" i="24"/>
  <c r="R54" i="24" s="1"/>
  <c r="P54" i="24"/>
  <c r="Q50" i="24"/>
  <c r="R50" i="24" s="1"/>
  <c r="P50" i="24"/>
  <c r="P59" i="24"/>
  <c r="Q59" i="24"/>
  <c r="R59" i="24" s="1"/>
  <c r="Q64" i="24"/>
  <c r="R64" i="24" s="1"/>
  <c r="P64" i="24"/>
  <c r="Q34" i="23"/>
  <c r="R34" i="23" s="1"/>
  <c r="P45" i="23"/>
  <c r="Q45" i="23"/>
  <c r="R45" i="23" s="1"/>
  <c r="P40" i="23"/>
  <c r="Q40" i="23"/>
  <c r="R40" i="23" s="1"/>
  <c r="Q46" i="23"/>
  <c r="R46" i="23" s="1"/>
  <c r="Q33" i="23"/>
  <c r="R33" i="23" s="1"/>
  <c r="P26" i="23"/>
  <c r="Q26" i="23"/>
  <c r="R26" i="23" s="1"/>
  <c r="P28" i="23"/>
  <c r="Q28" i="23"/>
  <c r="R28" i="23" s="1"/>
  <c r="Q17" i="23"/>
  <c r="R17" i="23" s="1"/>
  <c r="P15" i="23"/>
  <c r="Q15" i="23"/>
  <c r="R15" i="23" s="1"/>
  <c r="Q19" i="23"/>
  <c r="R19" i="23" s="1"/>
  <c r="P19" i="23"/>
  <c r="Q25" i="23"/>
  <c r="R25" i="23" s="1"/>
  <c r="P25" i="23"/>
  <c r="Q38" i="23"/>
  <c r="R38" i="23" s="1"/>
  <c r="P38" i="23"/>
  <c r="P13" i="23"/>
  <c r="Q13" i="23"/>
  <c r="R13" i="23" s="1"/>
  <c r="Q30" i="23"/>
  <c r="R30" i="23" s="1"/>
  <c r="P30" i="23"/>
  <c r="Q43" i="23"/>
  <c r="R43" i="23" s="1"/>
  <c r="P43" i="23"/>
  <c r="Q41" i="23"/>
  <c r="R41" i="23" s="1"/>
  <c r="P41" i="23"/>
  <c r="Q44" i="23"/>
  <c r="R44" i="23" s="1"/>
  <c r="P44" i="23"/>
  <c r="P61" i="23"/>
  <c r="Q61" i="23"/>
  <c r="R61" i="23" s="1"/>
  <c r="Q21" i="23"/>
  <c r="R21" i="23" s="1"/>
  <c r="P21" i="23"/>
  <c r="Q32" i="23"/>
  <c r="R32" i="23" s="1"/>
  <c r="P32" i="23"/>
  <c r="Q49" i="23"/>
  <c r="R49" i="23" s="1"/>
  <c r="P49" i="23"/>
  <c r="P65" i="23"/>
  <c r="Q65" i="23"/>
  <c r="R65" i="23" s="1"/>
  <c r="Q24" i="23"/>
  <c r="R24" i="23" s="1"/>
  <c r="P24" i="23"/>
  <c r="Q29" i="23"/>
  <c r="R29" i="23" s="1"/>
  <c r="P29" i="23"/>
  <c r="Q50" i="23"/>
  <c r="R50" i="23" s="1"/>
  <c r="P50" i="23"/>
  <c r="Q64" i="23"/>
  <c r="R64" i="23" s="1"/>
  <c r="P64" i="23"/>
  <c r="Q9" i="23"/>
  <c r="R9" i="23" s="1"/>
  <c r="P9" i="23"/>
  <c r="Q53" i="23"/>
  <c r="R53" i="23" s="1"/>
  <c r="P53" i="23"/>
  <c r="Q60" i="23"/>
  <c r="R60" i="23" s="1"/>
  <c r="P60" i="23"/>
  <c r="Q57" i="23"/>
  <c r="R57" i="23" s="1"/>
  <c r="P57" i="23"/>
  <c r="Q62" i="23"/>
  <c r="R62" i="23" s="1"/>
  <c r="P62" i="23"/>
  <c r="Q18" i="23"/>
  <c r="R18" i="23" s="1"/>
  <c r="P18" i="23"/>
  <c r="Q55" i="23"/>
  <c r="R55" i="23" s="1"/>
  <c r="P55" i="23"/>
  <c r="Q11" i="23"/>
  <c r="R11" i="23" s="1"/>
  <c r="P11" i="23"/>
  <c r="P20" i="23"/>
  <c r="Q20" i="23"/>
  <c r="R20" i="23" s="1"/>
  <c r="Q27" i="23"/>
  <c r="R27" i="23" s="1"/>
  <c r="P27" i="23"/>
  <c r="P51" i="23"/>
  <c r="Q51" i="23"/>
  <c r="R51" i="23" s="1"/>
  <c r="P42" i="23"/>
  <c r="Q42" i="23"/>
  <c r="R42" i="23" s="1"/>
  <c r="P48" i="23"/>
  <c r="Q48" i="23"/>
  <c r="R48" i="23" s="1"/>
  <c r="Q16" i="23"/>
  <c r="R16" i="23" s="1"/>
  <c r="P16" i="23"/>
  <c r="Q47" i="23"/>
  <c r="R47" i="23" s="1"/>
  <c r="P47" i="23"/>
  <c r="P37" i="23"/>
  <c r="Q37" i="23"/>
  <c r="R37" i="23" s="1"/>
  <c r="Q56" i="23"/>
  <c r="R56" i="23" s="1"/>
  <c r="P56" i="23"/>
  <c r="P52" i="23"/>
  <c r="P58" i="23"/>
  <c r="P63" i="23"/>
  <c r="P59" i="23"/>
  <c r="Q12" i="23"/>
  <c r="R12" i="23" s="1"/>
  <c r="Q14" i="23"/>
  <c r="R14" i="23" s="1"/>
  <c r="Q23" i="23"/>
  <c r="R23" i="23" s="1"/>
  <c r="Q39" i="23"/>
  <c r="R39" i="23" s="1"/>
  <c r="Q36" i="23"/>
  <c r="R36" i="23" s="1"/>
  <c r="Q10" i="23"/>
  <c r="R10" i="23" s="1"/>
  <c r="Q31" i="23"/>
  <c r="R31" i="23" s="1"/>
  <c r="P22" i="23"/>
  <c r="Q35" i="23"/>
  <c r="R35" i="23" s="1"/>
  <c r="Q54" i="23"/>
  <c r="R54" i="23" s="1"/>
  <c r="Q16" i="20"/>
  <c r="R16" i="20" s="1"/>
  <c r="P53" i="20"/>
  <c r="Q53" i="20"/>
  <c r="R53" i="20" s="1"/>
  <c r="P58" i="20"/>
  <c r="Q58" i="20"/>
  <c r="R58" i="20" s="1"/>
  <c r="P24" i="20"/>
  <c r="Q24" i="20"/>
  <c r="R24" i="20" s="1"/>
  <c r="P59" i="20"/>
  <c r="Q59" i="20"/>
  <c r="R59" i="20" s="1"/>
  <c r="Q54" i="20"/>
  <c r="R54" i="20" s="1"/>
  <c r="P39" i="20"/>
  <c r="Q39" i="20"/>
  <c r="R39" i="20" s="1"/>
  <c r="P42" i="20"/>
  <c r="Q42" i="20"/>
  <c r="R42" i="20" s="1"/>
  <c r="P51" i="20"/>
  <c r="Q51" i="20"/>
  <c r="R51" i="20" s="1"/>
  <c r="P26" i="20"/>
  <c r="Q26" i="20"/>
  <c r="R26" i="20" s="1"/>
  <c r="P23" i="20"/>
  <c r="Q23" i="20"/>
  <c r="R23" i="20" s="1"/>
  <c r="P22" i="20"/>
  <c r="Q22" i="20"/>
  <c r="R22" i="20" s="1"/>
  <c r="P9" i="20"/>
  <c r="R9" i="20"/>
  <c r="P13" i="20"/>
  <c r="Q13" i="20"/>
  <c r="R13" i="20" s="1"/>
  <c r="P14" i="20"/>
  <c r="Q14" i="20"/>
  <c r="R14" i="20" s="1"/>
  <c r="P45" i="20"/>
  <c r="Q45" i="20"/>
  <c r="R45" i="20" s="1"/>
  <c r="Q18" i="20"/>
  <c r="R18" i="20" s="1"/>
  <c r="P18" i="20"/>
  <c r="Q56" i="20"/>
  <c r="R56" i="20" s="1"/>
  <c r="P56" i="20"/>
  <c r="Q11" i="20"/>
  <c r="R11" i="20" s="1"/>
  <c r="P11" i="20"/>
  <c r="Q44" i="20"/>
  <c r="R44" i="20" s="1"/>
  <c r="P44" i="20"/>
  <c r="P36" i="20"/>
  <c r="Q36" i="20"/>
  <c r="R36" i="20" s="1"/>
  <c r="Q27" i="20"/>
  <c r="R27" i="20" s="1"/>
  <c r="P27" i="20"/>
  <c r="Q47" i="20"/>
  <c r="R47" i="20" s="1"/>
  <c r="P47" i="20"/>
  <c r="Q57" i="20"/>
  <c r="R57" i="20" s="1"/>
  <c r="P57" i="20"/>
  <c r="Q20" i="20"/>
  <c r="R20" i="20" s="1"/>
  <c r="P20" i="20"/>
  <c r="P31" i="20"/>
  <c r="Q31" i="20"/>
  <c r="R31" i="20" s="1"/>
  <c r="P48" i="20"/>
  <c r="Q48" i="20"/>
  <c r="R48" i="20" s="1"/>
  <c r="Q38" i="20"/>
  <c r="R38" i="20" s="1"/>
  <c r="P38" i="20"/>
  <c r="Q37" i="20"/>
  <c r="R37" i="20" s="1"/>
  <c r="P37" i="20"/>
  <c r="Q55" i="20"/>
  <c r="R55" i="20" s="1"/>
  <c r="P55" i="20"/>
  <c r="Q10" i="20"/>
  <c r="R10" i="20" s="1"/>
  <c r="P10" i="20"/>
  <c r="P21" i="20"/>
  <c r="Q21" i="20"/>
  <c r="R21" i="20" s="1"/>
  <c r="Q49" i="20"/>
  <c r="R49" i="20" s="1"/>
  <c r="P49" i="20"/>
  <c r="Q43" i="20"/>
  <c r="R43" i="20" s="1"/>
  <c r="P43" i="20"/>
  <c r="Q19" i="20"/>
  <c r="R19" i="20" s="1"/>
  <c r="P19" i="20"/>
  <c r="P32" i="20"/>
  <c r="Q32" i="20"/>
  <c r="R32" i="20" s="1"/>
  <c r="Q61" i="20"/>
  <c r="R61" i="20" s="1"/>
  <c r="P61" i="20"/>
  <c r="P62" i="20"/>
  <c r="Q62" i="20"/>
  <c r="R62" i="20" s="1"/>
  <c r="Q12" i="20"/>
  <c r="R12" i="20" s="1"/>
  <c r="P12" i="20"/>
  <c r="P25" i="20"/>
  <c r="Q25" i="20"/>
  <c r="R25" i="20" s="1"/>
  <c r="Q34" i="20"/>
  <c r="R34" i="20" s="1"/>
  <c r="P34" i="20"/>
  <c r="Q52" i="20"/>
  <c r="R52" i="20" s="1"/>
  <c r="P52" i="20"/>
  <c r="P63" i="20"/>
  <c r="P15" i="20"/>
  <c r="P17" i="20"/>
  <c r="P29" i="20"/>
  <c r="P28" i="20"/>
  <c r="P30" i="20"/>
  <c r="P50" i="20"/>
  <c r="P33" i="20"/>
  <c r="P35" i="20"/>
  <c r="P41" i="20"/>
  <c r="P40" i="20"/>
  <c r="P46" i="20"/>
  <c r="P65" i="20"/>
  <c r="P60" i="20"/>
  <c r="P64" i="20"/>
  <c r="P30" i="19"/>
  <c r="Q30" i="19"/>
  <c r="R30" i="19" s="1"/>
  <c r="P9" i="19"/>
  <c r="Q9" i="19"/>
  <c r="R9" i="19" s="1"/>
  <c r="Q35" i="19"/>
  <c r="R35" i="19" s="1"/>
  <c r="P35" i="19"/>
  <c r="Q13" i="19"/>
  <c r="R13" i="19" s="1"/>
  <c r="P13" i="19"/>
  <c r="Q17" i="19"/>
  <c r="R17" i="19" s="1"/>
  <c r="P17" i="19"/>
  <c r="P19" i="19"/>
  <c r="Q19" i="19"/>
  <c r="R19" i="19" s="1"/>
  <c r="Q22" i="19"/>
  <c r="R22" i="19" s="1"/>
  <c r="P22" i="19"/>
  <c r="P23" i="19"/>
  <c r="Q23" i="19"/>
  <c r="R23" i="19" s="1"/>
  <c r="Q15" i="19"/>
  <c r="R15" i="19" s="1"/>
  <c r="Q25" i="19"/>
  <c r="R25" i="19" s="1"/>
  <c r="P40" i="19"/>
  <c r="Q40" i="19"/>
  <c r="R40" i="19" s="1"/>
  <c r="P52" i="19"/>
  <c r="Q52" i="19"/>
  <c r="R52" i="19" s="1"/>
  <c r="Q20" i="19"/>
  <c r="R20" i="19" s="1"/>
  <c r="P20" i="19"/>
  <c r="Q37" i="19"/>
  <c r="R37" i="19" s="1"/>
  <c r="Q64" i="19"/>
  <c r="R64" i="19" s="1"/>
  <c r="Q57" i="19"/>
  <c r="R57" i="19" s="1"/>
  <c r="P57" i="19"/>
  <c r="P10" i="19"/>
  <c r="Q10" i="19"/>
  <c r="R10" i="19" s="1"/>
  <c r="Q16" i="19"/>
  <c r="R16" i="19" s="1"/>
  <c r="P14" i="19"/>
  <c r="Q39" i="19"/>
  <c r="R39" i="19" s="1"/>
  <c r="P39" i="19"/>
  <c r="P43" i="19"/>
  <c r="Q43" i="19"/>
  <c r="R43" i="19" s="1"/>
  <c r="Q31" i="19"/>
  <c r="R31" i="19" s="1"/>
  <c r="P31" i="19"/>
  <c r="Q38" i="19"/>
  <c r="R38" i="19" s="1"/>
  <c r="Q46" i="19"/>
  <c r="R46" i="19" s="1"/>
  <c r="Q41" i="19"/>
  <c r="R41" i="19" s="1"/>
  <c r="Q50" i="19"/>
  <c r="R50" i="19" s="1"/>
  <c r="Q62" i="19"/>
  <c r="R62" i="19" s="1"/>
  <c r="Q27" i="19"/>
  <c r="R27" i="19" s="1"/>
  <c r="P27" i="19"/>
  <c r="P28" i="19"/>
  <c r="Q45" i="19"/>
  <c r="R45" i="19" s="1"/>
  <c r="P45" i="19"/>
  <c r="P55" i="19"/>
  <c r="Q55" i="19"/>
  <c r="R55" i="19" s="1"/>
  <c r="Q32" i="19"/>
  <c r="R32" i="19" s="1"/>
  <c r="Q63" i="19"/>
  <c r="R63" i="19" s="1"/>
  <c r="Q12" i="19"/>
  <c r="R12" i="19" s="1"/>
  <c r="Q24" i="19"/>
  <c r="R24" i="19" s="1"/>
  <c r="P26" i="19"/>
  <c r="Q34" i="19"/>
  <c r="R34" i="19" s="1"/>
  <c r="P34" i="19"/>
  <c r="P29" i="19"/>
  <c r="Q44" i="19"/>
  <c r="R44" i="19" s="1"/>
  <c r="P44" i="19"/>
  <c r="P54" i="19"/>
  <c r="Q51" i="19"/>
  <c r="R51" i="19" s="1"/>
  <c r="P51" i="19"/>
  <c r="P60" i="19"/>
  <c r="Q33" i="19"/>
  <c r="R33" i="19" s="1"/>
  <c r="P33" i="19"/>
  <c r="Q18" i="19"/>
  <c r="R18" i="19" s="1"/>
  <c r="P53" i="19"/>
  <c r="Q53" i="19"/>
  <c r="R53" i="19" s="1"/>
  <c r="P61" i="19"/>
  <c r="Q61" i="19"/>
  <c r="R61" i="19" s="1"/>
  <c r="P11" i="19"/>
  <c r="Q11" i="19"/>
  <c r="R11" i="19" s="1"/>
  <c r="Q21" i="19"/>
  <c r="R21" i="19" s="1"/>
  <c r="P36" i="19"/>
  <c r="Q42" i="19"/>
  <c r="R42" i="19" s="1"/>
  <c r="P42" i="19"/>
  <c r="P49" i="19"/>
  <c r="Q47" i="19"/>
  <c r="R47" i="19" s="1"/>
  <c r="P47" i="19"/>
  <c r="P48" i="19"/>
  <c r="Q58" i="19"/>
  <c r="R58" i="19" s="1"/>
  <c r="P58" i="19"/>
  <c r="P59" i="19"/>
  <c r="P56" i="19"/>
  <c r="Q56" i="19"/>
  <c r="R56" i="19" s="1"/>
  <c r="P65" i="19"/>
  <c r="Q51" i="18"/>
  <c r="R51" i="18" s="1"/>
  <c r="P51" i="18"/>
  <c r="P50" i="18"/>
  <c r="Q50" i="18"/>
  <c r="R50" i="18" s="1"/>
  <c r="P63" i="18"/>
  <c r="Q63" i="18"/>
  <c r="R63" i="18" s="1"/>
  <c r="P44" i="18"/>
  <c r="Q48" i="18"/>
  <c r="R48" i="18" s="1"/>
  <c r="P32" i="18"/>
  <c r="Q32" i="18"/>
  <c r="R32" i="18" s="1"/>
  <c r="Q38" i="18"/>
  <c r="R38" i="18" s="1"/>
  <c r="P38" i="18"/>
  <c r="P25" i="18"/>
  <c r="Q25" i="18"/>
  <c r="R25" i="18" s="1"/>
  <c r="Q28" i="18"/>
  <c r="R28" i="18" s="1"/>
  <c r="P20" i="18"/>
  <c r="Q20" i="18"/>
  <c r="R20" i="18" s="1"/>
  <c r="Q17" i="18"/>
  <c r="R17" i="18" s="1"/>
  <c r="P17" i="18"/>
  <c r="P12" i="18"/>
  <c r="Q9" i="18"/>
  <c r="R9" i="18" s="1"/>
  <c r="P9" i="18"/>
  <c r="Q39" i="18"/>
  <c r="R39" i="18" s="1"/>
  <c r="P39" i="18"/>
  <c r="Q41" i="18"/>
  <c r="R41" i="18" s="1"/>
  <c r="P41" i="18"/>
  <c r="Q62" i="18"/>
  <c r="R62" i="18" s="1"/>
  <c r="P62" i="18"/>
  <c r="Q59" i="18"/>
  <c r="R59" i="18" s="1"/>
  <c r="P59" i="18"/>
  <c r="Q49" i="18"/>
  <c r="R49" i="18" s="1"/>
  <c r="P49" i="18"/>
  <c r="Q36" i="18"/>
  <c r="R36" i="18" s="1"/>
  <c r="P36" i="18"/>
  <c r="P10" i="18"/>
  <c r="Q10" i="18"/>
  <c r="R10" i="18" s="1"/>
  <c r="Q14" i="18"/>
  <c r="R14" i="18" s="1"/>
  <c r="P14" i="18"/>
  <c r="P40" i="18"/>
  <c r="Q40" i="18"/>
  <c r="R40" i="18" s="1"/>
  <c r="Q43" i="18"/>
  <c r="R43" i="18" s="1"/>
  <c r="P43" i="18"/>
  <c r="Q60" i="18"/>
  <c r="R60" i="18" s="1"/>
  <c r="P60" i="18"/>
  <c r="Q16" i="18"/>
  <c r="R16" i="18" s="1"/>
  <c r="P16" i="18"/>
  <c r="Q30" i="18"/>
  <c r="R30" i="18" s="1"/>
  <c r="P30" i="18"/>
  <c r="Q31" i="18"/>
  <c r="R31" i="18" s="1"/>
  <c r="P31" i="18"/>
  <c r="Q45" i="18"/>
  <c r="R45" i="18" s="1"/>
  <c r="P45" i="18"/>
  <c r="Q65" i="18"/>
  <c r="R65" i="18" s="1"/>
  <c r="P65" i="18"/>
  <c r="Q13" i="18"/>
  <c r="R13" i="18" s="1"/>
  <c r="P13" i="18"/>
  <c r="Q15" i="18"/>
  <c r="R15" i="18" s="1"/>
  <c r="P15" i="18"/>
  <c r="Q29" i="18"/>
  <c r="R29" i="18" s="1"/>
  <c r="P29" i="18"/>
  <c r="Q42" i="18"/>
  <c r="R42" i="18" s="1"/>
  <c r="P42" i="18"/>
  <c r="Q64" i="18"/>
  <c r="R64" i="18" s="1"/>
  <c r="P64" i="18"/>
  <c r="Q11" i="18"/>
  <c r="R11" i="18" s="1"/>
  <c r="P11" i="18"/>
  <c r="Q47" i="18"/>
  <c r="R47" i="18" s="1"/>
  <c r="P47" i="18"/>
  <c r="Q34" i="18"/>
  <c r="R34" i="18" s="1"/>
  <c r="P34" i="18"/>
  <c r="Q55" i="18"/>
  <c r="R55" i="18" s="1"/>
  <c r="P55" i="18"/>
  <c r="Q56" i="18"/>
  <c r="R56" i="18" s="1"/>
  <c r="P56" i="18"/>
  <c r="P26" i="18"/>
  <c r="Q26" i="18"/>
  <c r="R26" i="18" s="1"/>
  <c r="Q35" i="18"/>
  <c r="R35" i="18" s="1"/>
  <c r="P35" i="18"/>
  <c r="Q54" i="18"/>
  <c r="R54" i="18" s="1"/>
  <c r="P54" i="18"/>
  <c r="Q22" i="18"/>
  <c r="R22" i="18" s="1"/>
  <c r="Q37" i="18"/>
  <c r="R37" i="18" s="1"/>
  <c r="Q52" i="18"/>
  <c r="R52" i="18" s="1"/>
  <c r="Q57" i="18"/>
  <c r="R57" i="18" s="1"/>
  <c r="Q61" i="18"/>
  <c r="R61" i="18" s="1"/>
  <c r="Q21" i="18"/>
  <c r="R21" i="18" s="1"/>
  <c r="Q24" i="18"/>
  <c r="R24" i="18" s="1"/>
  <c r="Q33" i="18"/>
  <c r="R33" i="18" s="1"/>
  <c r="G16" i="18"/>
  <c r="G45" i="18"/>
  <c r="G65" i="18"/>
  <c r="P19" i="18"/>
  <c r="P18" i="18"/>
  <c r="P46" i="18"/>
  <c r="P53" i="18"/>
  <c r="P58" i="18"/>
  <c r="P23" i="18"/>
  <c r="P27" i="18"/>
  <c r="G36" i="18"/>
  <c r="N59" i="17"/>
  <c r="P59" i="17" s="1"/>
  <c r="N17" i="17"/>
  <c r="Q17" i="17" s="1"/>
  <c r="R17" i="17" s="1"/>
  <c r="G38" i="17"/>
  <c r="N64" i="17"/>
  <c r="P64" i="17" s="1"/>
  <c r="P58" i="17"/>
  <c r="Q53" i="17"/>
  <c r="R53" i="17" s="1"/>
  <c r="P53" i="17"/>
  <c r="P63" i="17"/>
  <c r="Q45" i="17"/>
  <c r="R45" i="17" s="1"/>
  <c r="P45" i="17"/>
  <c r="Q44" i="17"/>
  <c r="R44" i="17" s="1"/>
  <c r="P23" i="17"/>
  <c r="Q13" i="17"/>
  <c r="R13" i="17" s="1"/>
  <c r="P13" i="17"/>
  <c r="Q30" i="17"/>
  <c r="R30" i="17" s="1"/>
  <c r="P30" i="17"/>
  <c r="Q19" i="17"/>
  <c r="R19" i="17" s="1"/>
  <c r="P19" i="17"/>
  <c r="Q41" i="17"/>
  <c r="R41" i="17" s="1"/>
  <c r="P41" i="17"/>
  <c r="Q48" i="17"/>
  <c r="R48" i="17" s="1"/>
  <c r="P48" i="17"/>
  <c r="Q54" i="17"/>
  <c r="R54" i="17" s="1"/>
  <c r="P54" i="17"/>
  <c r="Q37" i="17"/>
  <c r="R37" i="17" s="1"/>
  <c r="P37" i="17"/>
  <c r="Q42" i="17"/>
  <c r="R42" i="17" s="1"/>
  <c r="P42" i="17"/>
  <c r="Q35" i="17"/>
  <c r="R35" i="17" s="1"/>
  <c r="P35" i="17"/>
  <c r="Q55" i="17"/>
  <c r="R55" i="17" s="1"/>
  <c r="P55" i="17"/>
  <c r="Q51" i="17"/>
  <c r="R51" i="17" s="1"/>
  <c r="P51" i="17"/>
  <c r="P10" i="17"/>
  <c r="Q10" i="17"/>
  <c r="R10" i="17" s="1"/>
  <c r="Q50" i="17"/>
  <c r="R50" i="17" s="1"/>
  <c r="P50" i="17"/>
  <c r="Q16" i="17"/>
  <c r="R16" i="17" s="1"/>
  <c r="P16" i="17"/>
  <c r="Q20" i="17"/>
  <c r="R20" i="17" s="1"/>
  <c r="P20" i="17"/>
  <c r="Q52" i="17"/>
  <c r="R52" i="17" s="1"/>
  <c r="P52" i="17"/>
  <c r="P14" i="17"/>
  <c r="Q31" i="17"/>
  <c r="R31" i="17" s="1"/>
  <c r="P31" i="17"/>
  <c r="Q29" i="17"/>
  <c r="R29" i="17" s="1"/>
  <c r="P29" i="17"/>
  <c r="P39" i="17"/>
  <c r="P43" i="17"/>
  <c r="Q49" i="17"/>
  <c r="R49" i="17" s="1"/>
  <c r="P49" i="17"/>
  <c r="P61" i="17"/>
  <c r="Q65" i="17"/>
  <c r="R65" i="17" s="1"/>
  <c r="Q12" i="17"/>
  <c r="R12" i="17" s="1"/>
  <c r="P12" i="17"/>
  <c r="P21" i="17"/>
  <c r="P15" i="17"/>
  <c r="Q62" i="17"/>
  <c r="R62" i="17" s="1"/>
  <c r="P62" i="17"/>
  <c r="P40" i="17"/>
  <c r="Q46" i="17"/>
  <c r="R46" i="17" s="1"/>
  <c r="P46" i="17"/>
  <c r="Q57" i="17"/>
  <c r="R57" i="17" s="1"/>
  <c r="P57" i="17"/>
  <c r="Q18" i="17"/>
  <c r="R18" i="17" s="1"/>
  <c r="P18" i="17"/>
  <c r="P28" i="17"/>
  <c r="Q9" i="17"/>
  <c r="R9" i="17" s="1"/>
  <c r="P9" i="17"/>
  <c r="P26" i="17"/>
  <c r="P60" i="17"/>
  <c r="Q56" i="17"/>
  <c r="R56" i="17" s="1"/>
  <c r="P56" i="17"/>
  <c r="Q27" i="17"/>
  <c r="R27" i="17" s="1"/>
  <c r="P27" i="17"/>
  <c r="P25" i="17"/>
  <c r="P38" i="17"/>
  <c r="P11" i="17"/>
  <c r="P22" i="17"/>
  <c r="P24" i="17"/>
  <c r="P33" i="17"/>
  <c r="P32" i="17"/>
  <c r="L65" i="16"/>
  <c r="N65" i="16" s="1"/>
  <c r="G65" i="16"/>
  <c r="L64" i="16"/>
  <c r="N64" i="16" s="1"/>
  <c r="Q64" i="16" s="1"/>
  <c r="R64" i="16" s="1"/>
  <c r="G64" i="16"/>
  <c r="L63" i="16"/>
  <c r="N63" i="16" s="1"/>
  <c r="G63" i="16"/>
  <c r="L62" i="16"/>
  <c r="N62" i="16" s="1"/>
  <c r="G62" i="16"/>
  <c r="L60" i="16"/>
  <c r="N60" i="16" s="1"/>
  <c r="G60" i="16"/>
  <c r="L54" i="16"/>
  <c r="N54" i="16" s="1"/>
  <c r="Q54" i="16" s="1"/>
  <c r="R54" i="16" s="1"/>
  <c r="G54" i="16"/>
  <c r="L57" i="16"/>
  <c r="N57" i="16" s="1"/>
  <c r="P57" i="16" s="1"/>
  <c r="G57" i="16"/>
  <c r="L61" i="16"/>
  <c r="N61" i="16" s="1"/>
  <c r="G61" i="16"/>
  <c r="L47" i="16"/>
  <c r="N47" i="16" s="1"/>
  <c r="G47" i="16"/>
  <c r="L49" i="16"/>
  <c r="N49" i="16" s="1"/>
  <c r="Q49" i="16" s="1"/>
  <c r="R49" i="16" s="1"/>
  <c r="G49" i="16"/>
  <c r="L51" i="16"/>
  <c r="N51" i="16" s="1"/>
  <c r="G51" i="16"/>
  <c r="L53" i="16"/>
  <c r="N53" i="16" s="1"/>
  <c r="G53" i="16"/>
  <c r="L55" i="16"/>
  <c r="N55" i="16" s="1"/>
  <c r="G55" i="16"/>
  <c r="L44" i="16"/>
  <c r="N44" i="16" s="1"/>
  <c r="Q44" i="16" s="1"/>
  <c r="R44" i="16" s="1"/>
  <c r="G44" i="16"/>
  <c r="L50" i="16"/>
  <c r="N50" i="16" s="1"/>
  <c r="G50" i="16"/>
  <c r="L52" i="16"/>
  <c r="N52" i="16" s="1"/>
  <c r="G52" i="16"/>
  <c r="L48" i="16"/>
  <c r="N48" i="16" s="1"/>
  <c r="G48" i="16"/>
  <c r="L33" i="16"/>
  <c r="N33" i="16" s="1"/>
  <c r="Q33" i="16" s="1"/>
  <c r="R33" i="16" s="1"/>
  <c r="G33" i="16"/>
  <c r="L35" i="16"/>
  <c r="N35" i="16" s="1"/>
  <c r="G35" i="16"/>
  <c r="L56" i="16"/>
  <c r="N56" i="16" s="1"/>
  <c r="G56" i="16"/>
  <c r="L58" i="16"/>
  <c r="N58" i="16" s="1"/>
  <c r="G58" i="16"/>
  <c r="L43" i="16"/>
  <c r="N43" i="16" s="1"/>
  <c r="Q43" i="16" s="1"/>
  <c r="R43" i="16" s="1"/>
  <c r="G43" i="16"/>
  <c r="L46" i="16"/>
  <c r="N46" i="16" s="1"/>
  <c r="G46" i="16"/>
  <c r="L42" i="16"/>
  <c r="N42" i="16" s="1"/>
  <c r="G42" i="16"/>
  <c r="L37" i="16"/>
  <c r="N37" i="16" s="1"/>
  <c r="G37" i="16"/>
  <c r="L45" i="16"/>
  <c r="N45" i="16" s="1"/>
  <c r="Q45" i="16" s="1"/>
  <c r="R45" i="16" s="1"/>
  <c r="G45" i="16"/>
  <c r="L40" i="16"/>
  <c r="N40" i="16" s="1"/>
  <c r="G40" i="16"/>
  <c r="L30" i="16"/>
  <c r="N30" i="16" s="1"/>
  <c r="G30" i="16"/>
  <c r="L59" i="16"/>
  <c r="N59" i="16" s="1"/>
  <c r="G59" i="16"/>
  <c r="L41" i="16"/>
  <c r="N41" i="16" s="1"/>
  <c r="Q41" i="16" s="1"/>
  <c r="R41" i="16" s="1"/>
  <c r="G41" i="16"/>
  <c r="L38" i="16"/>
  <c r="N38" i="16" s="1"/>
  <c r="G38" i="16"/>
  <c r="L39" i="16"/>
  <c r="N39" i="16" s="1"/>
  <c r="G39" i="16"/>
  <c r="L34" i="16"/>
  <c r="N34" i="16" s="1"/>
  <c r="G34" i="16"/>
  <c r="L36" i="16"/>
  <c r="N36" i="16" s="1"/>
  <c r="Q36" i="16" s="1"/>
  <c r="R36" i="16" s="1"/>
  <c r="G36" i="16"/>
  <c r="L29" i="16"/>
  <c r="N29" i="16" s="1"/>
  <c r="G29" i="16"/>
  <c r="L31" i="16"/>
  <c r="N31" i="16" s="1"/>
  <c r="G31" i="16"/>
  <c r="L28" i="16"/>
  <c r="N28" i="16" s="1"/>
  <c r="G28" i="16"/>
  <c r="L12" i="16"/>
  <c r="N12" i="16" s="1"/>
  <c r="Q12" i="16" s="1"/>
  <c r="R12" i="16" s="1"/>
  <c r="L23" i="16"/>
  <c r="N23" i="16" s="1"/>
  <c r="G23" i="16"/>
  <c r="L26" i="16"/>
  <c r="N26" i="16" s="1"/>
  <c r="G26" i="16"/>
  <c r="L27" i="16"/>
  <c r="N27" i="16" s="1"/>
  <c r="G27" i="16"/>
  <c r="L32" i="16"/>
  <c r="N32" i="16" s="1"/>
  <c r="Q32" i="16" s="1"/>
  <c r="R32" i="16" s="1"/>
  <c r="G32" i="16"/>
  <c r="L21" i="16"/>
  <c r="N21" i="16" s="1"/>
  <c r="G21" i="16"/>
  <c r="L18" i="16"/>
  <c r="N18" i="16" s="1"/>
  <c r="G18" i="16"/>
  <c r="L25" i="16"/>
  <c r="N25" i="16" s="1"/>
  <c r="G25" i="16"/>
  <c r="L19" i="16"/>
  <c r="N19" i="16" s="1"/>
  <c r="Q19" i="16" s="1"/>
  <c r="R19" i="16" s="1"/>
  <c r="G19" i="16"/>
  <c r="L20" i="16"/>
  <c r="N20" i="16" s="1"/>
  <c r="Q20" i="16" s="1"/>
  <c r="R20" i="16" s="1"/>
  <c r="G20" i="16"/>
  <c r="L22" i="16"/>
  <c r="N22" i="16" s="1"/>
  <c r="G22" i="16"/>
  <c r="L24" i="16"/>
  <c r="N24" i="16" s="1"/>
  <c r="G24" i="16"/>
  <c r="L17" i="16"/>
  <c r="N17" i="16" s="1"/>
  <c r="Q17" i="16" s="1"/>
  <c r="R17" i="16" s="1"/>
  <c r="G17" i="16"/>
  <c r="L16" i="16"/>
  <c r="N16" i="16" s="1"/>
  <c r="G16" i="16"/>
  <c r="L13" i="16"/>
  <c r="N13" i="16" s="1"/>
  <c r="G13" i="16"/>
  <c r="L14" i="16"/>
  <c r="N14" i="16" s="1"/>
  <c r="G14" i="16"/>
  <c r="L15" i="16"/>
  <c r="N15" i="16" s="1"/>
  <c r="Q15" i="16" s="1"/>
  <c r="R15" i="16" s="1"/>
  <c r="G15" i="16"/>
  <c r="L11" i="16"/>
  <c r="N11" i="16" s="1"/>
  <c r="G11" i="16"/>
  <c r="L10" i="16"/>
  <c r="N10" i="16" s="1"/>
  <c r="G10" i="16"/>
  <c r="L9" i="16"/>
  <c r="N9" i="16" s="1"/>
  <c r="G9" i="16"/>
  <c r="P1048575" i="34" l="1"/>
  <c r="P1048575" i="33"/>
  <c r="P1048575" i="32"/>
  <c r="P1048575" i="31"/>
  <c r="P1048575" i="29"/>
  <c r="P1048575" i="28"/>
  <c r="P1048575" i="27"/>
  <c r="P1048575" i="26"/>
  <c r="Q59" i="17"/>
  <c r="R59" i="17" s="1"/>
  <c r="P1048575" i="25"/>
  <c r="P47" i="17"/>
  <c r="Q64" i="17"/>
  <c r="R64" i="17" s="1"/>
  <c r="P1048575" i="24"/>
  <c r="P1048575" i="23"/>
  <c r="P1048575" i="20"/>
  <c r="P1048575" i="19"/>
  <c r="P1048575" i="18"/>
  <c r="P17" i="17"/>
  <c r="P36" i="17"/>
  <c r="P34" i="17"/>
  <c r="Q51" i="16"/>
  <c r="R51" i="16" s="1"/>
  <c r="P51" i="16"/>
  <c r="P63" i="16"/>
  <c r="Q63" i="16"/>
  <c r="R63" i="16" s="1"/>
  <c r="Q57" i="16"/>
  <c r="R57" i="16" s="1"/>
  <c r="P50" i="16"/>
  <c r="Q50" i="16"/>
  <c r="R50" i="16" s="1"/>
  <c r="Q35" i="16"/>
  <c r="R35" i="16" s="1"/>
  <c r="P35" i="16"/>
  <c r="Q46" i="16"/>
  <c r="R46" i="16" s="1"/>
  <c r="P46" i="16"/>
  <c r="Q40" i="16"/>
  <c r="R40" i="16" s="1"/>
  <c r="P40" i="16"/>
  <c r="Q38" i="16"/>
  <c r="R38" i="16" s="1"/>
  <c r="P38" i="16"/>
  <c r="Q29" i="16"/>
  <c r="R29" i="16" s="1"/>
  <c r="P29" i="16"/>
  <c r="P23" i="16"/>
  <c r="Q23" i="16"/>
  <c r="R23" i="16" s="1"/>
  <c r="P21" i="16"/>
  <c r="Q21" i="16"/>
  <c r="R21" i="16" s="1"/>
  <c r="P20" i="16"/>
  <c r="Q16" i="16"/>
  <c r="R16" i="16" s="1"/>
  <c r="P16" i="16"/>
  <c r="Q11" i="16"/>
  <c r="R11" i="16" s="1"/>
  <c r="P11" i="16"/>
  <c r="Q31" i="16"/>
  <c r="R31" i="16" s="1"/>
  <c r="P31" i="16"/>
  <c r="P30" i="16"/>
  <c r="Q30" i="16"/>
  <c r="R30" i="16" s="1"/>
  <c r="P56" i="16"/>
  <c r="Q56" i="16"/>
  <c r="R56" i="16" s="1"/>
  <c r="P53" i="16"/>
  <c r="Q53" i="16"/>
  <c r="R53" i="16" s="1"/>
  <c r="Q62" i="16"/>
  <c r="R62" i="16" s="1"/>
  <c r="P62" i="16"/>
  <c r="Q9" i="16"/>
  <c r="R9" i="16" s="1"/>
  <c r="P9" i="16"/>
  <c r="Q24" i="16"/>
  <c r="R24" i="16" s="1"/>
  <c r="P24" i="16"/>
  <c r="Q27" i="16"/>
  <c r="R27" i="16" s="1"/>
  <c r="P27" i="16"/>
  <c r="Q10" i="16"/>
  <c r="R10" i="16" s="1"/>
  <c r="P10" i="16"/>
  <c r="P22" i="16"/>
  <c r="Q22" i="16"/>
  <c r="R22" i="16" s="1"/>
  <c r="P26" i="16"/>
  <c r="Q26" i="16"/>
  <c r="R26" i="16" s="1"/>
  <c r="P39" i="16"/>
  <c r="Q39" i="16"/>
  <c r="R39" i="16" s="1"/>
  <c r="Q42" i="16"/>
  <c r="R42" i="16" s="1"/>
  <c r="P42" i="16"/>
  <c r="Q52" i="16"/>
  <c r="R52" i="16" s="1"/>
  <c r="P52" i="16"/>
  <c r="Q61" i="16"/>
  <c r="R61" i="16" s="1"/>
  <c r="P61" i="16"/>
  <c r="Q14" i="16"/>
  <c r="R14" i="16" s="1"/>
  <c r="P14" i="16"/>
  <c r="Q25" i="16"/>
  <c r="R25" i="16" s="1"/>
  <c r="P25" i="16"/>
  <c r="Q28" i="16"/>
  <c r="R28" i="16" s="1"/>
  <c r="P28" i="16"/>
  <c r="Q59" i="16"/>
  <c r="R59" i="16" s="1"/>
  <c r="P59" i="16"/>
  <c r="Q58" i="16"/>
  <c r="R58" i="16" s="1"/>
  <c r="P58" i="16"/>
  <c r="Q55" i="16"/>
  <c r="R55" i="16" s="1"/>
  <c r="P55" i="16"/>
  <c r="Q60" i="16"/>
  <c r="R60" i="16" s="1"/>
  <c r="P60" i="16"/>
  <c r="Q18" i="16"/>
  <c r="R18" i="16" s="1"/>
  <c r="P18" i="16"/>
  <c r="P13" i="16"/>
  <c r="Q13" i="16"/>
  <c r="R13" i="16" s="1"/>
  <c r="Q34" i="16"/>
  <c r="R34" i="16" s="1"/>
  <c r="P34" i="16"/>
  <c r="Q37" i="16"/>
  <c r="R37" i="16" s="1"/>
  <c r="P37" i="16"/>
  <c r="Q48" i="16"/>
  <c r="R48" i="16" s="1"/>
  <c r="P48" i="16"/>
  <c r="Q47" i="16"/>
  <c r="R47" i="16" s="1"/>
  <c r="P47" i="16"/>
  <c r="Q65" i="16"/>
  <c r="R65" i="16" s="1"/>
  <c r="P65" i="16"/>
  <c r="P15" i="16"/>
  <c r="P17" i="16"/>
  <c r="P19" i="16"/>
  <c r="P32" i="16"/>
  <c r="P12" i="16"/>
  <c r="P36" i="16"/>
  <c r="P41" i="16"/>
  <c r="P45" i="16"/>
  <c r="P43" i="16"/>
  <c r="P33" i="16"/>
  <c r="P44" i="16"/>
  <c r="P49" i="16"/>
  <c r="P54" i="16"/>
  <c r="P64" i="16"/>
  <c r="L65" i="15"/>
  <c r="G65" i="15"/>
  <c r="L50" i="15"/>
  <c r="N50" i="15" s="1"/>
  <c r="G50" i="15"/>
  <c r="L63" i="15"/>
  <c r="G63" i="15"/>
  <c r="L53" i="15"/>
  <c r="G53" i="15"/>
  <c r="L62" i="15"/>
  <c r="N62" i="15" s="1"/>
  <c r="G62" i="15"/>
  <c r="L58" i="15"/>
  <c r="N58" i="15" s="1"/>
  <c r="G58" i="15"/>
  <c r="L61" i="15"/>
  <c r="G61" i="15"/>
  <c r="L60" i="15"/>
  <c r="G60" i="15"/>
  <c r="L54" i="15"/>
  <c r="N54" i="15" s="1"/>
  <c r="P54" i="15" s="1"/>
  <c r="G54" i="15"/>
  <c r="L59" i="15"/>
  <c r="N59" i="15" s="1"/>
  <c r="P59" i="15" s="1"/>
  <c r="G59" i="15"/>
  <c r="L64" i="15"/>
  <c r="G64" i="15"/>
  <c r="L57" i="15"/>
  <c r="N57" i="15" s="1"/>
  <c r="Q57" i="15" s="1"/>
  <c r="R57" i="15" s="1"/>
  <c r="G57" i="15"/>
  <c r="L37" i="15"/>
  <c r="N37" i="15" s="1"/>
  <c r="G37" i="15"/>
  <c r="L56" i="15"/>
  <c r="N56" i="15" s="1"/>
  <c r="G56" i="15"/>
  <c r="L40" i="15"/>
  <c r="N40" i="15" s="1"/>
  <c r="Q40" i="15" s="1"/>
  <c r="R40" i="15" s="1"/>
  <c r="G40" i="15"/>
  <c r="L43" i="15"/>
  <c r="G43" i="15"/>
  <c r="L55" i="15"/>
  <c r="N55" i="15" s="1"/>
  <c r="G55" i="15"/>
  <c r="L42" i="15"/>
  <c r="N42" i="15" s="1"/>
  <c r="G42" i="15"/>
  <c r="L35" i="15"/>
  <c r="G35" i="15"/>
  <c r="L51" i="15"/>
  <c r="G51" i="15"/>
  <c r="L52" i="15"/>
  <c r="N52" i="15" s="1"/>
  <c r="G52" i="15"/>
  <c r="L45" i="15"/>
  <c r="N45" i="15" s="1"/>
  <c r="G45" i="15"/>
  <c r="L47" i="15"/>
  <c r="G47" i="15"/>
  <c r="L46" i="15"/>
  <c r="G46" i="15"/>
  <c r="L49" i="15"/>
  <c r="G49" i="15"/>
  <c r="L29" i="15"/>
  <c r="N29" i="15" s="1"/>
  <c r="G29" i="15"/>
  <c r="L48" i="15"/>
  <c r="G48" i="15"/>
  <c r="L44" i="15"/>
  <c r="G44" i="15"/>
  <c r="L39" i="15"/>
  <c r="N39" i="15" s="1"/>
  <c r="G39" i="15"/>
  <c r="L31" i="15"/>
  <c r="N31" i="15" s="1"/>
  <c r="G31" i="15"/>
  <c r="L41" i="15"/>
  <c r="G41" i="15"/>
  <c r="L34" i="15"/>
  <c r="G34" i="15"/>
  <c r="L36" i="15"/>
  <c r="N36" i="15" s="1"/>
  <c r="Q36" i="15" s="1"/>
  <c r="R36" i="15" s="1"/>
  <c r="G36" i="15"/>
  <c r="L32" i="15"/>
  <c r="N32" i="15" s="1"/>
  <c r="G32" i="15"/>
  <c r="L30" i="15"/>
  <c r="G30" i="15"/>
  <c r="L38" i="15"/>
  <c r="G38" i="15"/>
  <c r="L25" i="15"/>
  <c r="N25" i="15" s="1"/>
  <c r="G25" i="15"/>
  <c r="L24" i="15"/>
  <c r="N24" i="15" s="1"/>
  <c r="G24" i="15"/>
  <c r="L26" i="15"/>
  <c r="G26" i="15"/>
  <c r="L33" i="15"/>
  <c r="G33" i="15"/>
  <c r="L28" i="15"/>
  <c r="G28" i="15"/>
  <c r="L20" i="15"/>
  <c r="N20" i="15" s="1"/>
  <c r="G20" i="15"/>
  <c r="L23" i="15"/>
  <c r="G23" i="15"/>
  <c r="L27" i="15"/>
  <c r="G27" i="15"/>
  <c r="L17" i="15"/>
  <c r="N17" i="15" s="1"/>
  <c r="G17" i="15"/>
  <c r="L19" i="15"/>
  <c r="G19" i="15"/>
  <c r="L18" i="15"/>
  <c r="N18" i="15" s="1"/>
  <c r="Q18" i="15" s="1"/>
  <c r="R18" i="15" s="1"/>
  <c r="G18" i="15"/>
  <c r="L21" i="15"/>
  <c r="G21" i="15"/>
  <c r="L16" i="15"/>
  <c r="N16" i="15" s="1"/>
  <c r="G16" i="15"/>
  <c r="L22" i="15"/>
  <c r="N22" i="15" s="1"/>
  <c r="G22" i="15"/>
  <c r="L15" i="15"/>
  <c r="G15" i="15"/>
  <c r="L12" i="15"/>
  <c r="G12" i="15"/>
  <c r="L11" i="15"/>
  <c r="N11" i="15" s="1"/>
  <c r="G11" i="15"/>
  <c r="L10" i="15"/>
  <c r="N10" i="15" s="1"/>
  <c r="G10" i="15"/>
  <c r="L14" i="15"/>
  <c r="G14" i="15"/>
  <c r="L13" i="15"/>
  <c r="G13" i="15"/>
  <c r="L9" i="15"/>
  <c r="N9" i="15" s="1"/>
  <c r="G9" i="15"/>
  <c r="L10" i="14"/>
  <c r="N10" i="14" s="1"/>
  <c r="G10" i="14"/>
  <c r="L64" i="14"/>
  <c r="N64" i="14" s="1"/>
  <c r="G64" i="14"/>
  <c r="L65" i="14"/>
  <c r="N65" i="14" s="1"/>
  <c r="G65" i="14"/>
  <c r="L53" i="14"/>
  <c r="N53" i="14" s="1"/>
  <c r="G53" i="14"/>
  <c r="L41" i="14"/>
  <c r="N41" i="14" s="1"/>
  <c r="G41" i="14"/>
  <c r="L51" i="14"/>
  <c r="N51" i="14" s="1"/>
  <c r="Q51" i="14" s="1"/>
  <c r="R51" i="14" s="1"/>
  <c r="G51" i="14"/>
  <c r="L63" i="14"/>
  <c r="N63" i="14" s="1"/>
  <c r="G63" i="14"/>
  <c r="L50" i="14"/>
  <c r="N50" i="14" s="1"/>
  <c r="L38" i="14"/>
  <c r="N38" i="14" s="1"/>
  <c r="G38" i="14"/>
  <c r="L59" i="14"/>
  <c r="N59" i="14" s="1"/>
  <c r="G59" i="14"/>
  <c r="L49" i="14"/>
  <c r="N49" i="14" s="1"/>
  <c r="G49" i="14"/>
  <c r="L58" i="14"/>
  <c r="N58" i="14" s="1"/>
  <c r="G58" i="14"/>
  <c r="L57" i="14"/>
  <c r="N57" i="14" s="1"/>
  <c r="G57" i="14"/>
  <c r="L46" i="14"/>
  <c r="N46" i="14" s="1"/>
  <c r="G46" i="14"/>
  <c r="L60" i="14"/>
  <c r="N60" i="14" s="1"/>
  <c r="G60" i="14"/>
  <c r="L56" i="14"/>
  <c r="N56" i="14" s="1"/>
  <c r="G56" i="14"/>
  <c r="L61" i="14"/>
  <c r="N61" i="14" s="1"/>
  <c r="G61" i="14"/>
  <c r="L52" i="14"/>
  <c r="N52" i="14" s="1"/>
  <c r="Q52" i="14" s="1"/>
  <c r="R52" i="14" s="1"/>
  <c r="G52" i="14"/>
  <c r="L62" i="14"/>
  <c r="N62" i="14" s="1"/>
  <c r="Q62" i="14" s="1"/>
  <c r="R62" i="14" s="1"/>
  <c r="G62" i="14"/>
  <c r="L36" i="14"/>
  <c r="N36" i="14" s="1"/>
  <c r="G36" i="14"/>
  <c r="L31" i="14"/>
  <c r="N31" i="14" s="1"/>
  <c r="P31" i="14" s="1"/>
  <c r="G31" i="14"/>
  <c r="L40" i="14"/>
  <c r="N40" i="14" s="1"/>
  <c r="Q40" i="14" s="1"/>
  <c r="R40" i="14" s="1"/>
  <c r="G40" i="14"/>
  <c r="L32" i="14"/>
  <c r="N32" i="14" s="1"/>
  <c r="Q32" i="14" s="1"/>
  <c r="R32" i="14" s="1"/>
  <c r="G32" i="14"/>
  <c r="L47" i="14"/>
  <c r="N47" i="14" s="1"/>
  <c r="L33" i="14"/>
  <c r="N33" i="14" s="1"/>
  <c r="G33" i="14"/>
  <c r="L48" i="14"/>
  <c r="N48" i="14" s="1"/>
  <c r="G48" i="14"/>
  <c r="L42" i="14"/>
  <c r="N42" i="14" s="1"/>
  <c r="G42" i="14"/>
  <c r="L45" i="14"/>
  <c r="N45" i="14" s="1"/>
  <c r="G45" i="14"/>
  <c r="L35" i="14"/>
  <c r="N35" i="14" s="1"/>
  <c r="G35" i="14"/>
  <c r="L43" i="14"/>
  <c r="N43" i="14" s="1"/>
  <c r="P43" i="14" s="1"/>
  <c r="G43" i="14"/>
  <c r="L54" i="14"/>
  <c r="N54" i="14" s="1"/>
  <c r="Q54" i="14" s="1"/>
  <c r="R54" i="14" s="1"/>
  <c r="G54" i="14"/>
  <c r="L44" i="14"/>
  <c r="N44" i="14" s="1"/>
  <c r="Q44" i="14" s="1"/>
  <c r="R44" i="14" s="1"/>
  <c r="G44" i="14"/>
  <c r="L30" i="14"/>
  <c r="N30" i="14" s="1"/>
  <c r="G30" i="14"/>
  <c r="L39" i="14"/>
  <c r="N39" i="14" s="1"/>
  <c r="L29" i="14"/>
  <c r="N29" i="14" s="1"/>
  <c r="G29" i="14"/>
  <c r="L34" i="14"/>
  <c r="N34" i="14" s="1"/>
  <c r="G34" i="14"/>
  <c r="L37" i="14"/>
  <c r="N37" i="14" s="1"/>
  <c r="G37" i="14"/>
  <c r="L20" i="14"/>
  <c r="N20" i="14" s="1"/>
  <c r="G20" i="14"/>
  <c r="L19" i="14"/>
  <c r="N19" i="14" s="1"/>
  <c r="G19" i="14"/>
  <c r="L28" i="14"/>
  <c r="N28" i="14" s="1"/>
  <c r="G28" i="14"/>
  <c r="L55" i="14"/>
  <c r="N55" i="14" s="1"/>
  <c r="G55" i="14"/>
  <c r="L25" i="14"/>
  <c r="N25" i="14" s="1"/>
  <c r="G25" i="14"/>
  <c r="L24" i="14"/>
  <c r="N24" i="14" s="1"/>
  <c r="G24" i="14"/>
  <c r="L27" i="14"/>
  <c r="N27" i="14" s="1"/>
  <c r="G27" i="14"/>
  <c r="L26" i="14"/>
  <c r="N26" i="14" s="1"/>
  <c r="Q26" i="14" s="1"/>
  <c r="R26" i="14" s="1"/>
  <c r="G26" i="14"/>
  <c r="L22" i="14"/>
  <c r="N22" i="14" s="1"/>
  <c r="G22" i="14"/>
  <c r="L18" i="14"/>
  <c r="N18" i="14" s="1"/>
  <c r="G18" i="14"/>
  <c r="L23" i="14"/>
  <c r="N23" i="14" s="1"/>
  <c r="Q23" i="14" s="1"/>
  <c r="R23" i="14" s="1"/>
  <c r="G23" i="14"/>
  <c r="L17" i="14"/>
  <c r="N17" i="14" s="1"/>
  <c r="Q17" i="14" s="1"/>
  <c r="R17" i="14" s="1"/>
  <c r="G17" i="14"/>
  <c r="L21" i="14"/>
  <c r="N21" i="14" s="1"/>
  <c r="G21" i="14"/>
  <c r="L13" i="14"/>
  <c r="N13" i="14" s="1"/>
  <c r="G13" i="14"/>
  <c r="L14" i="14"/>
  <c r="N14" i="14" s="1"/>
  <c r="L15" i="14"/>
  <c r="N15" i="14" s="1"/>
  <c r="G15" i="14"/>
  <c r="L16" i="14"/>
  <c r="N16" i="14" s="1"/>
  <c r="G16" i="14"/>
  <c r="L12" i="14"/>
  <c r="N12" i="14" s="1"/>
  <c r="G12" i="14"/>
  <c r="L9" i="14"/>
  <c r="N9" i="14" s="1"/>
  <c r="G9" i="14"/>
  <c r="L11" i="14"/>
  <c r="N11" i="14" s="1"/>
  <c r="G11" i="14"/>
  <c r="L9" i="13"/>
  <c r="N9" i="13" s="1"/>
  <c r="P9" i="13" s="1"/>
  <c r="J62" i="13"/>
  <c r="L62" i="13" s="1"/>
  <c r="N62" i="13" s="1"/>
  <c r="Q62" i="13" s="1"/>
  <c r="R62" i="13" s="1"/>
  <c r="J59" i="13"/>
  <c r="L59" i="13" s="1"/>
  <c r="N59" i="13" s="1"/>
  <c r="J15" i="13"/>
  <c r="L15" i="13" s="1"/>
  <c r="N15" i="13" s="1"/>
  <c r="J23" i="13"/>
  <c r="L23" i="13" s="1"/>
  <c r="N23" i="13" s="1"/>
  <c r="J33" i="13"/>
  <c r="L33" i="13" s="1"/>
  <c r="N33" i="13" s="1"/>
  <c r="J51" i="13"/>
  <c r="L51" i="13" s="1"/>
  <c r="N51" i="13" s="1"/>
  <c r="J39" i="13"/>
  <c r="L39" i="13" s="1"/>
  <c r="N39" i="13" s="1"/>
  <c r="P39" i="13" s="1"/>
  <c r="J43" i="13"/>
  <c r="G43" i="13" s="1"/>
  <c r="L65" i="13"/>
  <c r="N65" i="13" s="1"/>
  <c r="Q65" i="13" s="1"/>
  <c r="R65" i="13" s="1"/>
  <c r="G65" i="13"/>
  <c r="L61" i="13"/>
  <c r="N61" i="13" s="1"/>
  <c r="G61" i="13"/>
  <c r="L58" i="13"/>
  <c r="N58" i="13" s="1"/>
  <c r="G58" i="13"/>
  <c r="L57" i="13"/>
  <c r="N57" i="13" s="1"/>
  <c r="G57" i="13"/>
  <c r="L64" i="13"/>
  <c r="N64" i="13" s="1"/>
  <c r="P64" i="13" s="1"/>
  <c r="G64" i="13"/>
  <c r="L60" i="13"/>
  <c r="N60" i="13" s="1"/>
  <c r="G60" i="13"/>
  <c r="L56" i="13"/>
  <c r="N56" i="13" s="1"/>
  <c r="G56" i="13"/>
  <c r="L54" i="13"/>
  <c r="N54" i="13" s="1"/>
  <c r="G54" i="13"/>
  <c r="L53" i="13"/>
  <c r="N53" i="13" s="1"/>
  <c r="P53" i="13" s="1"/>
  <c r="G53" i="13"/>
  <c r="L63" i="13"/>
  <c r="N63" i="13" s="1"/>
  <c r="G63" i="13"/>
  <c r="L55" i="13"/>
  <c r="N55" i="13" s="1"/>
  <c r="G55" i="13"/>
  <c r="L52" i="13"/>
  <c r="N52" i="13" s="1"/>
  <c r="G52" i="13"/>
  <c r="L49" i="13"/>
  <c r="N49" i="13" s="1"/>
  <c r="G49" i="13"/>
  <c r="L50" i="13"/>
  <c r="N50" i="13" s="1"/>
  <c r="G50" i="13"/>
  <c r="L45" i="13"/>
  <c r="N45" i="13" s="1"/>
  <c r="Q45" i="13" s="1"/>
  <c r="R45" i="13" s="1"/>
  <c r="G45" i="13"/>
  <c r="L44" i="13"/>
  <c r="N44" i="13" s="1"/>
  <c r="G44" i="13"/>
  <c r="L46" i="13"/>
  <c r="N46" i="13" s="1"/>
  <c r="G46" i="13"/>
  <c r="L47" i="13"/>
  <c r="N47" i="13" s="1"/>
  <c r="G47" i="13"/>
  <c r="L34" i="13"/>
  <c r="N34" i="13" s="1"/>
  <c r="Q34" i="13" s="1"/>
  <c r="R34" i="13" s="1"/>
  <c r="G34" i="13"/>
  <c r="L35" i="13"/>
  <c r="N35" i="13" s="1"/>
  <c r="G35" i="13"/>
  <c r="L41" i="13"/>
  <c r="N41" i="13" s="1"/>
  <c r="G41" i="13"/>
  <c r="L42" i="13"/>
  <c r="N42" i="13" s="1"/>
  <c r="Q42" i="13" s="1"/>
  <c r="R42" i="13" s="1"/>
  <c r="G42" i="13"/>
  <c r="L32" i="13"/>
  <c r="N32" i="13" s="1"/>
  <c r="G32" i="13"/>
  <c r="L48" i="13"/>
  <c r="N48" i="13" s="1"/>
  <c r="G48" i="13"/>
  <c r="L38" i="13"/>
  <c r="N38" i="13" s="1"/>
  <c r="G38" i="13"/>
  <c r="L36" i="13"/>
  <c r="N36" i="13" s="1"/>
  <c r="G36" i="13"/>
  <c r="L40" i="13"/>
  <c r="N40" i="13" s="1"/>
  <c r="G40" i="13"/>
  <c r="L37" i="13"/>
  <c r="N37" i="13" s="1"/>
  <c r="G37" i="13"/>
  <c r="L31" i="13"/>
  <c r="N31" i="13" s="1"/>
  <c r="G31" i="13"/>
  <c r="L28" i="13"/>
  <c r="N28" i="13" s="1"/>
  <c r="G28" i="13"/>
  <c r="L27" i="13"/>
  <c r="N27" i="13" s="1"/>
  <c r="P27" i="13" s="1"/>
  <c r="G27" i="13"/>
  <c r="L26" i="13"/>
  <c r="N26" i="13" s="1"/>
  <c r="G26" i="13"/>
  <c r="L30" i="13"/>
  <c r="N30" i="13" s="1"/>
  <c r="G30" i="13"/>
  <c r="L29" i="13"/>
  <c r="N29" i="13" s="1"/>
  <c r="G29" i="13"/>
  <c r="L17" i="13"/>
  <c r="N17" i="13" s="1"/>
  <c r="Q17" i="13" s="1"/>
  <c r="R17" i="13" s="1"/>
  <c r="G17" i="13"/>
  <c r="L22" i="13"/>
  <c r="N22" i="13" s="1"/>
  <c r="G22" i="13"/>
  <c r="L25" i="13"/>
  <c r="N25" i="13" s="1"/>
  <c r="G25" i="13"/>
  <c r="L24" i="13"/>
  <c r="N24" i="13" s="1"/>
  <c r="P24" i="13" s="1"/>
  <c r="G24" i="13"/>
  <c r="L20" i="13"/>
  <c r="N20" i="13" s="1"/>
  <c r="G20" i="13"/>
  <c r="L21" i="13"/>
  <c r="N21" i="13" s="1"/>
  <c r="G21" i="13"/>
  <c r="L13" i="13"/>
  <c r="N13" i="13" s="1"/>
  <c r="G13" i="13"/>
  <c r="L18" i="13"/>
  <c r="N18" i="13" s="1"/>
  <c r="P18" i="13" s="1"/>
  <c r="G18" i="13"/>
  <c r="L19" i="13"/>
  <c r="N19" i="13" s="1"/>
  <c r="G19" i="13"/>
  <c r="L14" i="13"/>
  <c r="N14" i="13" s="1"/>
  <c r="G14" i="13"/>
  <c r="L11" i="13"/>
  <c r="N11" i="13" s="1"/>
  <c r="Q11" i="13" s="1"/>
  <c r="R11" i="13" s="1"/>
  <c r="G11" i="13"/>
  <c r="L16" i="13"/>
  <c r="N16" i="13" s="1"/>
  <c r="G16" i="13"/>
  <c r="L12" i="13"/>
  <c r="N12" i="13" s="1"/>
  <c r="G12" i="13"/>
  <c r="L10" i="13"/>
  <c r="N10" i="13" s="1"/>
  <c r="G10" i="13"/>
  <c r="G9" i="13"/>
  <c r="G9" i="12"/>
  <c r="L65" i="12"/>
  <c r="N65" i="12" s="1"/>
  <c r="G65" i="12"/>
  <c r="L62" i="12"/>
  <c r="N62" i="12" s="1"/>
  <c r="G62" i="12"/>
  <c r="L64" i="12"/>
  <c r="N64" i="12" s="1"/>
  <c r="G64" i="12"/>
  <c r="L63" i="12"/>
  <c r="N63" i="12" s="1"/>
  <c r="G63" i="12"/>
  <c r="L60" i="12"/>
  <c r="N60" i="12" s="1"/>
  <c r="G60" i="12"/>
  <c r="L61" i="12"/>
  <c r="N61" i="12" s="1"/>
  <c r="G61" i="12"/>
  <c r="L57" i="12"/>
  <c r="N57" i="12" s="1"/>
  <c r="G57" i="12"/>
  <c r="L55" i="12"/>
  <c r="N55" i="12" s="1"/>
  <c r="G55" i="12"/>
  <c r="L58" i="12"/>
  <c r="N58" i="12" s="1"/>
  <c r="G58" i="12"/>
  <c r="L56" i="12"/>
  <c r="N56" i="12" s="1"/>
  <c r="G56" i="12"/>
  <c r="L59" i="12"/>
  <c r="N59" i="12" s="1"/>
  <c r="G59" i="12"/>
  <c r="L54" i="12"/>
  <c r="N54" i="12" s="1"/>
  <c r="G54" i="12"/>
  <c r="L39" i="12"/>
  <c r="N39" i="12" s="1"/>
  <c r="G39" i="12"/>
  <c r="L52" i="12"/>
  <c r="N52" i="12" s="1"/>
  <c r="G52" i="12"/>
  <c r="L53" i="12"/>
  <c r="N53" i="12" s="1"/>
  <c r="G53" i="12"/>
  <c r="L50" i="12"/>
  <c r="N50" i="12" s="1"/>
  <c r="G50" i="12"/>
  <c r="L48" i="12"/>
  <c r="N48" i="12" s="1"/>
  <c r="G48" i="12"/>
  <c r="L47" i="12"/>
  <c r="N47" i="12" s="1"/>
  <c r="G47" i="12"/>
  <c r="L41" i="12"/>
  <c r="N41" i="12" s="1"/>
  <c r="G41" i="12"/>
  <c r="L42" i="12"/>
  <c r="N42" i="12" s="1"/>
  <c r="G42" i="12"/>
  <c r="L49" i="12"/>
  <c r="N49" i="12" s="1"/>
  <c r="G49" i="12"/>
  <c r="L45" i="12"/>
  <c r="N45" i="12" s="1"/>
  <c r="G45" i="12"/>
  <c r="L43" i="12"/>
  <c r="N43" i="12" s="1"/>
  <c r="G43" i="12"/>
  <c r="L44" i="12"/>
  <c r="N44" i="12" s="1"/>
  <c r="G44" i="12"/>
  <c r="L46" i="12"/>
  <c r="N46" i="12" s="1"/>
  <c r="G46" i="12"/>
  <c r="L35" i="12"/>
  <c r="N35" i="12" s="1"/>
  <c r="G35" i="12"/>
  <c r="L34" i="12"/>
  <c r="N34" i="12" s="1"/>
  <c r="Q34" i="12" s="1"/>
  <c r="R34" i="12" s="1"/>
  <c r="G34" i="12"/>
  <c r="L37" i="12"/>
  <c r="N37" i="12" s="1"/>
  <c r="G37" i="12"/>
  <c r="L51" i="12"/>
  <c r="N51" i="12" s="1"/>
  <c r="G51" i="12"/>
  <c r="L33" i="12"/>
  <c r="N33" i="12" s="1"/>
  <c r="G33" i="12"/>
  <c r="L40" i="12"/>
  <c r="N40" i="12" s="1"/>
  <c r="G40" i="12"/>
  <c r="L38" i="12"/>
  <c r="N38" i="12" s="1"/>
  <c r="G38" i="12"/>
  <c r="L32" i="12"/>
  <c r="N32" i="12" s="1"/>
  <c r="G32" i="12"/>
  <c r="L31" i="12"/>
  <c r="N31" i="12" s="1"/>
  <c r="G31" i="12"/>
  <c r="L30" i="12"/>
  <c r="N30" i="12" s="1"/>
  <c r="G30" i="12"/>
  <c r="L28" i="12"/>
  <c r="N28" i="12" s="1"/>
  <c r="G28" i="12"/>
  <c r="L36" i="12"/>
  <c r="N36" i="12" s="1"/>
  <c r="G36" i="12"/>
  <c r="L29" i="12"/>
  <c r="N29" i="12" s="1"/>
  <c r="G29" i="12"/>
  <c r="L27" i="12"/>
  <c r="N27" i="12" s="1"/>
  <c r="G27" i="12"/>
  <c r="L26" i="12"/>
  <c r="N26" i="12" s="1"/>
  <c r="G26" i="12"/>
  <c r="L25" i="12"/>
  <c r="N25" i="12" s="1"/>
  <c r="G25" i="12"/>
  <c r="L21" i="12"/>
  <c r="N21" i="12" s="1"/>
  <c r="G21" i="12"/>
  <c r="L19" i="12"/>
  <c r="N19" i="12" s="1"/>
  <c r="G19" i="12"/>
  <c r="L20" i="12"/>
  <c r="N20" i="12" s="1"/>
  <c r="G20" i="12"/>
  <c r="L23" i="12"/>
  <c r="N23" i="12" s="1"/>
  <c r="G23" i="12"/>
  <c r="L24" i="12"/>
  <c r="N24" i="12" s="1"/>
  <c r="G24" i="12"/>
  <c r="L17" i="12"/>
  <c r="N17" i="12" s="1"/>
  <c r="Q17" i="12" s="1"/>
  <c r="R17" i="12" s="1"/>
  <c r="G17" i="12"/>
  <c r="L22" i="12"/>
  <c r="N22" i="12" s="1"/>
  <c r="G22" i="12"/>
  <c r="L16" i="12"/>
  <c r="N16" i="12" s="1"/>
  <c r="G16" i="12"/>
  <c r="L15" i="12"/>
  <c r="N15" i="12" s="1"/>
  <c r="G15" i="12"/>
  <c r="L18" i="12"/>
  <c r="N18" i="12" s="1"/>
  <c r="G18" i="12"/>
  <c r="L12" i="12"/>
  <c r="N12" i="12" s="1"/>
  <c r="G12" i="12"/>
  <c r="L14" i="12"/>
  <c r="N14" i="12" s="1"/>
  <c r="G14" i="12"/>
  <c r="L13" i="12"/>
  <c r="N13" i="12" s="1"/>
  <c r="G13" i="12"/>
  <c r="L11" i="12"/>
  <c r="N11" i="12" s="1"/>
  <c r="G11" i="12"/>
  <c r="L10" i="12"/>
  <c r="N10" i="12" s="1"/>
  <c r="G10" i="12"/>
  <c r="L9" i="12"/>
  <c r="N9" i="12" s="1"/>
  <c r="L65" i="11"/>
  <c r="N65" i="11" s="1"/>
  <c r="Q65" i="11" s="1"/>
  <c r="R65" i="11" s="1"/>
  <c r="G65" i="11"/>
  <c r="L63" i="11"/>
  <c r="N63" i="11" s="1"/>
  <c r="G63" i="11"/>
  <c r="L64" i="11"/>
  <c r="N64" i="11" s="1"/>
  <c r="G64" i="11"/>
  <c r="L62" i="11"/>
  <c r="N62" i="11" s="1"/>
  <c r="G62" i="11"/>
  <c r="L57" i="11"/>
  <c r="N57" i="11" s="1"/>
  <c r="Q57" i="11" s="1"/>
  <c r="R57" i="11" s="1"/>
  <c r="G57" i="11"/>
  <c r="L61" i="11"/>
  <c r="N61" i="11" s="1"/>
  <c r="G61" i="11"/>
  <c r="L59" i="11"/>
  <c r="N59" i="11" s="1"/>
  <c r="G59" i="11"/>
  <c r="L56" i="11"/>
  <c r="N56" i="11" s="1"/>
  <c r="G56" i="11"/>
  <c r="L58" i="11"/>
  <c r="N58" i="11" s="1"/>
  <c r="Q58" i="11" s="1"/>
  <c r="R58" i="11" s="1"/>
  <c r="G58" i="11"/>
  <c r="L60" i="11"/>
  <c r="N60" i="11" s="1"/>
  <c r="G60" i="11"/>
  <c r="L55" i="11"/>
  <c r="N55" i="11" s="1"/>
  <c r="G55" i="11"/>
  <c r="L54" i="11"/>
  <c r="N54" i="11" s="1"/>
  <c r="G54" i="11"/>
  <c r="L46" i="11"/>
  <c r="N46" i="11" s="1"/>
  <c r="Q46" i="11" s="1"/>
  <c r="R46" i="11" s="1"/>
  <c r="G46" i="11"/>
  <c r="L37" i="11"/>
  <c r="N37" i="11" s="1"/>
  <c r="G37" i="11"/>
  <c r="L44" i="11"/>
  <c r="N44" i="11" s="1"/>
  <c r="G44" i="11"/>
  <c r="L53" i="11"/>
  <c r="N53" i="11" s="1"/>
  <c r="G53" i="11"/>
  <c r="L52" i="11"/>
  <c r="N52" i="11" s="1"/>
  <c r="Q52" i="11" s="1"/>
  <c r="R52" i="11" s="1"/>
  <c r="G52" i="11"/>
  <c r="L51" i="11"/>
  <c r="N51" i="11" s="1"/>
  <c r="G51" i="11"/>
  <c r="L47" i="11"/>
  <c r="N47" i="11" s="1"/>
  <c r="G47" i="11"/>
  <c r="L49" i="11"/>
  <c r="N49" i="11" s="1"/>
  <c r="G49" i="11"/>
  <c r="L48" i="11"/>
  <c r="N48" i="11" s="1"/>
  <c r="Q48" i="11" s="1"/>
  <c r="R48" i="11" s="1"/>
  <c r="G48" i="11"/>
  <c r="L45" i="11"/>
  <c r="N45" i="11" s="1"/>
  <c r="Q45" i="11" s="1"/>
  <c r="R45" i="11" s="1"/>
  <c r="G45" i="11"/>
  <c r="L42" i="11"/>
  <c r="N42" i="11" s="1"/>
  <c r="G42" i="11"/>
  <c r="L41" i="11"/>
  <c r="N41" i="11" s="1"/>
  <c r="G41" i="11"/>
  <c r="L35" i="11"/>
  <c r="N35" i="11" s="1"/>
  <c r="Q35" i="11" s="1"/>
  <c r="R35" i="11" s="1"/>
  <c r="G35" i="11"/>
  <c r="L33" i="11"/>
  <c r="N33" i="11" s="1"/>
  <c r="G33" i="11"/>
  <c r="L38" i="11"/>
  <c r="N38" i="11" s="1"/>
  <c r="G38" i="11"/>
  <c r="L34" i="11"/>
  <c r="N34" i="11" s="1"/>
  <c r="G34" i="11"/>
  <c r="L43" i="11"/>
  <c r="N43" i="11" s="1"/>
  <c r="Q43" i="11" s="1"/>
  <c r="R43" i="11" s="1"/>
  <c r="G43" i="11"/>
  <c r="L36" i="11"/>
  <c r="N36" i="11" s="1"/>
  <c r="G36" i="11"/>
  <c r="L40" i="11"/>
  <c r="N40" i="11" s="1"/>
  <c r="G40" i="11"/>
  <c r="L50" i="11"/>
  <c r="N50" i="11" s="1"/>
  <c r="G50" i="11"/>
  <c r="L32" i="11"/>
  <c r="N32" i="11" s="1"/>
  <c r="Q32" i="11" s="1"/>
  <c r="R32" i="11" s="1"/>
  <c r="G32" i="11"/>
  <c r="L39" i="11"/>
  <c r="N39" i="11" s="1"/>
  <c r="G39" i="11"/>
  <c r="L29" i="11"/>
  <c r="N29" i="11" s="1"/>
  <c r="G29" i="11"/>
  <c r="L25" i="11"/>
  <c r="N25" i="11" s="1"/>
  <c r="G25" i="11"/>
  <c r="L28" i="11"/>
  <c r="N28" i="11" s="1"/>
  <c r="Q28" i="11" s="1"/>
  <c r="R28" i="11" s="1"/>
  <c r="G28" i="11"/>
  <c r="L31" i="11"/>
  <c r="N31" i="11" s="1"/>
  <c r="G31" i="11"/>
  <c r="L30" i="11"/>
  <c r="N30" i="11" s="1"/>
  <c r="G30" i="11"/>
  <c r="L26" i="11"/>
  <c r="N26" i="11" s="1"/>
  <c r="G26" i="11"/>
  <c r="L27" i="11"/>
  <c r="N27" i="11" s="1"/>
  <c r="Q27" i="11" s="1"/>
  <c r="R27" i="11" s="1"/>
  <c r="G27" i="11"/>
  <c r="L22" i="11"/>
  <c r="N22" i="11" s="1"/>
  <c r="G22" i="11"/>
  <c r="L21" i="11"/>
  <c r="N21" i="11" s="1"/>
  <c r="G21" i="11"/>
  <c r="L23" i="11"/>
  <c r="N23" i="11" s="1"/>
  <c r="G23" i="11"/>
  <c r="L20" i="11"/>
  <c r="N20" i="11" s="1"/>
  <c r="Q20" i="11" s="1"/>
  <c r="R20" i="11" s="1"/>
  <c r="G20" i="11"/>
  <c r="L18" i="11"/>
  <c r="N18" i="11" s="1"/>
  <c r="G18" i="11"/>
  <c r="L17" i="11"/>
  <c r="N17" i="11" s="1"/>
  <c r="G17" i="11"/>
  <c r="L13" i="11"/>
  <c r="N13" i="11" s="1"/>
  <c r="G13" i="11"/>
  <c r="L19" i="11"/>
  <c r="N19" i="11" s="1"/>
  <c r="Q19" i="11" s="1"/>
  <c r="R19" i="11" s="1"/>
  <c r="G19" i="11"/>
  <c r="L16" i="11"/>
  <c r="N16" i="11" s="1"/>
  <c r="G16" i="11"/>
  <c r="L12" i="11"/>
  <c r="N12" i="11" s="1"/>
  <c r="G12" i="11"/>
  <c r="L11" i="11"/>
  <c r="N11" i="11" s="1"/>
  <c r="G11" i="11"/>
  <c r="L24" i="11"/>
  <c r="N24" i="11" s="1"/>
  <c r="Q24" i="11" s="1"/>
  <c r="R24" i="11" s="1"/>
  <c r="G24" i="11"/>
  <c r="L10" i="11"/>
  <c r="N10" i="11" s="1"/>
  <c r="Q10" i="11" s="1"/>
  <c r="R10" i="11" s="1"/>
  <c r="G10" i="11"/>
  <c r="L14" i="11"/>
  <c r="N14" i="11" s="1"/>
  <c r="G14" i="11"/>
  <c r="L15" i="11"/>
  <c r="N15" i="11" s="1"/>
  <c r="G15" i="11"/>
  <c r="L9" i="11"/>
  <c r="N9" i="11" s="1"/>
  <c r="Q9" i="11" s="1"/>
  <c r="R9" i="11" s="1"/>
  <c r="G9" i="11"/>
  <c r="L65" i="8"/>
  <c r="N65" i="8" s="1"/>
  <c r="G65" i="8"/>
  <c r="L61" i="8"/>
  <c r="N61" i="8" s="1"/>
  <c r="Q61" i="8" s="1"/>
  <c r="R61" i="8" s="1"/>
  <c r="G61" i="8"/>
  <c r="L51" i="8"/>
  <c r="N51" i="8" s="1"/>
  <c r="Q51" i="8" s="1"/>
  <c r="R51" i="8" s="1"/>
  <c r="G51" i="8"/>
  <c r="L52" i="8"/>
  <c r="N52" i="8" s="1"/>
  <c r="G52" i="8"/>
  <c r="L55" i="8"/>
  <c r="N55" i="8" s="1"/>
  <c r="G55" i="8"/>
  <c r="L58" i="8"/>
  <c r="N58" i="8" s="1"/>
  <c r="P58" i="8" s="1"/>
  <c r="G58" i="8"/>
  <c r="L63" i="8"/>
  <c r="N63" i="8" s="1"/>
  <c r="Q63" i="8" s="1"/>
  <c r="R63" i="8" s="1"/>
  <c r="G63" i="8"/>
  <c r="L54" i="8"/>
  <c r="N54" i="8" s="1"/>
  <c r="G54" i="8"/>
  <c r="L59" i="8"/>
  <c r="N59" i="8" s="1"/>
  <c r="G59" i="8"/>
  <c r="L53" i="8"/>
  <c r="N53" i="8" s="1"/>
  <c r="P53" i="8" s="1"/>
  <c r="G53" i="8"/>
  <c r="L62" i="8"/>
  <c r="N62" i="8" s="1"/>
  <c r="Q62" i="8" s="1"/>
  <c r="R62" i="8" s="1"/>
  <c r="G62" i="8"/>
  <c r="L56" i="8"/>
  <c r="N56" i="8" s="1"/>
  <c r="G56" i="8"/>
  <c r="L57" i="8"/>
  <c r="N57" i="8" s="1"/>
  <c r="G57" i="8"/>
  <c r="L60" i="8"/>
  <c r="N60" i="8" s="1"/>
  <c r="P60" i="8" s="1"/>
  <c r="G60" i="8"/>
  <c r="L38" i="8"/>
  <c r="N38" i="8" s="1"/>
  <c r="Q38" i="8" s="1"/>
  <c r="R38" i="8" s="1"/>
  <c r="G38" i="8"/>
  <c r="L32" i="8"/>
  <c r="N32" i="8" s="1"/>
  <c r="G32" i="8"/>
  <c r="L48" i="8"/>
  <c r="N48" i="8" s="1"/>
  <c r="G48" i="8"/>
  <c r="L33" i="8"/>
  <c r="N33" i="8" s="1"/>
  <c r="Q33" i="8" s="1"/>
  <c r="R33" i="8" s="1"/>
  <c r="G33" i="8"/>
  <c r="L49" i="8"/>
  <c r="N49" i="8" s="1"/>
  <c r="Q49" i="8" s="1"/>
  <c r="R49" i="8" s="1"/>
  <c r="G49" i="8"/>
  <c r="L45" i="8"/>
  <c r="N45" i="8" s="1"/>
  <c r="G45" i="8"/>
  <c r="L50" i="8"/>
  <c r="N50" i="8" s="1"/>
  <c r="G50" i="8"/>
  <c r="L42" i="8"/>
  <c r="N42" i="8" s="1"/>
  <c r="Q42" i="8" s="1"/>
  <c r="R42" i="8" s="1"/>
  <c r="G42" i="8"/>
  <c r="L39" i="8"/>
  <c r="N39" i="8" s="1"/>
  <c r="Q39" i="8" s="1"/>
  <c r="R39" i="8" s="1"/>
  <c r="G39" i="8"/>
  <c r="L34" i="8"/>
  <c r="N34" i="8" s="1"/>
  <c r="G34" i="8"/>
  <c r="L46" i="8"/>
  <c r="N46" i="8" s="1"/>
  <c r="G46" i="8"/>
  <c r="L64" i="8"/>
  <c r="N64" i="8" s="1"/>
  <c r="P64" i="8" s="1"/>
  <c r="G64" i="8"/>
  <c r="L43" i="8"/>
  <c r="N43" i="8" s="1"/>
  <c r="Q43" i="8" s="1"/>
  <c r="R43" i="8" s="1"/>
  <c r="G43" i="8"/>
  <c r="L36" i="8"/>
  <c r="N36" i="8" s="1"/>
  <c r="G36" i="8"/>
  <c r="L47" i="8"/>
  <c r="N47" i="8" s="1"/>
  <c r="G47" i="8"/>
  <c r="L40" i="8"/>
  <c r="N40" i="8" s="1"/>
  <c r="P40" i="8" s="1"/>
  <c r="G40" i="8"/>
  <c r="L41" i="8"/>
  <c r="N41" i="8" s="1"/>
  <c r="Q41" i="8" s="1"/>
  <c r="R41" i="8" s="1"/>
  <c r="G41" i="8"/>
  <c r="L31" i="8"/>
  <c r="N31" i="8" s="1"/>
  <c r="G31" i="8"/>
  <c r="L37" i="8"/>
  <c r="N37" i="8" s="1"/>
  <c r="G37" i="8"/>
  <c r="L44" i="8"/>
  <c r="N44" i="8" s="1"/>
  <c r="Q44" i="8" s="1"/>
  <c r="R44" i="8" s="1"/>
  <c r="G44" i="8"/>
  <c r="L24" i="8"/>
  <c r="N24" i="8" s="1"/>
  <c r="Q24" i="8" s="1"/>
  <c r="R24" i="8" s="1"/>
  <c r="G24" i="8"/>
  <c r="L35" i="8"/>
  <c r="N35" i="8" s="1"/>
  <c r="G35" i="8"/>
  <c r="L30" i="8"/>
  <c r="N30" i="8" s="1"/>
  <c r="G30" i="8"/>
  <c r="L27" i="8"/>
  <c r="N27" i="8" s="1"/>
  <c r="P27" i="8" s="1"/>
  <c r="G27" i="8"/>
  <c r="L29" i="8"/>
  <c r="N29" i="8" s="1"/>
  <c r="Q29" i="8" s="1"/>
  <c r="R29" i="8" s="1"/>
  <c r="G29" i="8"/>
  <c r="L25" i="8"/>
  <c r="N25" i="8" s="1"/>
  <c r="G25" i="8"/>
  <c r="L26" i="8"/>
  <c r="N26" i="8" s="1"/>
  <c r="G26" i="8"/>
  <c r="L28" i="8"/>
  <c r="N28" i="8" s="1"/>
  <c r="Q28" i="8" s="1"/>
  <c r="R28" i="8" s="1"/>
  <c r="G28" i="8"/>
  <c r="L17" i="8"/>
  <c r="N17" i="8" s="1"/>
  <c r="Q17" i="8" s="1"/>
  <c r="R17" i="8" s="1"/>
  <c r="G17" i="8"/>
  <c r="L18" i="8"/>
  <c r="N18" i="8" s="1"/>
  <c r="G18" i="8"/>
  <c r="L23" i="8"/>
  <c r="N23" i="8" s="1"/>
  <c r="G23" i="8"/>
  <c r="L21" i="8"/>
  <c r="N21" i="8" s="1"/>
  <c r="P21" i="8" s="1"/>
  <c r="G21" i="8"/>
  <c r="L19" i="8"/>
  <c r="N19" i="8" s="1"/>
  <c r="Q19" i="8" s="1"/>
  <c r="R19" i="8" s="1"/>
  <c r="G19" i="8"/>
  <c r="L15" i="8"/>
  <c r="N15" i="8" s="1"/>
  <c r="G15" i="8"/>
  <c r="L20" i="8"/>
  <c r="N20" i="8" s="1"/>
  <c r="G20" i="8"/>
  <c r="L14" i="8"/>
  <c r="N14" i="8" s="1"/>
  <c r="Q14" i="8" s="1"/>
  <c r="R14" i="8" s="1"/>
  <c r="G14" i="8"/>
  <c r="L22" i="8"/>
  <c r="N22" i="8" s="1"/>
  <c r="Q22" i="8" s="1"/>
  <c r="R22" i="8" s="1"/>
  <c r="G22" i="8"/>
  <c r="L13" i="8"/>
  <c r="N13" i="8" s="1"/>
  <c r="G13" i="8"/>
  <c r="L11" i="8"/>
  <c r="N11" i="8" s="1"/>
  <c r="G11" i="8"/>
  <c r="L12" i="8"/>
  <c r="N12" i="8" s="1"/>
  <c r="Q12" i="8" s="1"/>
  <c r="R12" i="8" s="1"/>
  <c r="G12" i="8"/>
  <c r="L16" i="8"/>
  <c r="N16" i="8" s="1"/>
  <c r="Q16" i="8" s="1"/>
  <c r="R16" i="8" s="1"/>
  <c r="G16" i="8"/>
  <c r="L10" i="8"/>
  <c r="N10" i="8" s="1"/>
  <c r="G10" i="8"/>
  <c r="L9" i="8"/>
  <c r="N9" i="8" s="1"/>
  <c r="G9" i="8"/>
  <c r="L65" i="9"/>
  <c r="N65" i="9" s="1"/>
  <c r="G65" i="9"/>
  <c r="L63" i="9"/>
  <c r="N63" i="9" s="1"/>
  <c r="G63" i="9"/>
  <c r="L64" i="9"/>
  <c r="N64" i="9" s="1"/>
  <c r="G64" i="9"/>
  <c r="L61" i="9"/>
  <c r="N61" i="9" s="1"/>
  <c r="Q61" i="9" s="1"/>
  <c r="R61" i="9" s="1"/>
  <c r="G61" i="9"/>
  <c r="L60" i="9"/>
  <c r="N60" i="9" s="1"/>
  <c r="G60" i="9"/>
  <c r="L62" i="9"/>
  <c r="N62" i="9" s="1"/>
  <c r="Q62" i="9" s="1"/>
  <c r="R62" i="9" s="1"/>
  <c r="G62" i="9"/>
  <c r="L57" i="9"/>
  <c r="N57" i="9" s="1"/>
  <c r="G57" i="9"/>
  <c r="L56" i="9"/>
  <c r="N56" i="9" s="1"/>
  <c r="Q56" i="9" s="1"/>
  <c r="R56" i="9" s="1"/>
  <c r="G56" i="9"/>
  <c r="L49" i="9"/>
  <c r="N49" i="9" s="1"/>
  <c r="G49" i="9"/>
  <c r="L59" i="9"/>
  <c r="N59" i="9" s="1"/>
  <c r="Q59" i="9" s="1"/>
  <c r="R59" i="9" s="1"/>
  <c r="G59" i="9"/>
  <c r="L53" i="9"/>
  <c r="N53" i="9" s="1"/>
  <c r="G53" i="9"/>
  <c r="L58" i="9"/>
  <c r="N58" i="9" s="1"/>
  <c r="Q58" i="9" s="1"/>
  <c r="R58" i="9" s="1"/>
  <c r="G58" i="9"/>
  <c r="L54" i="9"/>
  <c r="N54" i="9" s="1"/>
  <c r="G54" i="9"/>
  <c r="L46" i="9"/>
  <c r="N46" i="9" s="1"/>
  <c r="Q46" i="9" s="1"/>
  <c r="R46" i="9" s="1"/>
  <c r="G46" i="9"/>
  <c r="L51" i="9"/>
  <c r="N51" i="9" s="1"/>
  <c r="G51" i="9"/>
  <c r="L52" i="9"/>
  <c r="N52" i="9" s="1"/>
  <c r="Q52" i="9" s="1"/>
  <c r="R52" i="9" s="1"/>
  <c r="G52" i="9"/>
  <c r="L55" i="9"/>
  <c r="N55" i="9" s="1"/>
  <c r="G55" i="9"/>
  <c r="L48" i="9"/>
  <c r="N48" i="9" s="1"/>
  <c r="Q48" i="9" s="1"/>
  <c r="R48" i="9" s="1"/>
  <c r="G48" i="9"/>
  <c r="L45" i="9"/>
  <c r="N45" i="9" s="1"/>
  <c r="G45" i="9"/>
  <c r="L38" i="9"/>
  <c r="N38" i="9" s="1"/>
  <c r="Q38" i="9" s="1"/>
  <c r="R38" i="9" s="1"/>
  <c r="G38" i="9"/>
  <c r="L37" i="9"/>
  <c r="N37" i="9" s="1"/>
  <c r="G37" i="9"/>
  <c r="L50" i="9"/>
  <c r="N50" i="9" s="1"/>
  <c r="Q50" i="9" s="1"/>
  <c r="R50" i="9" s="1"/>
  <c r="G50" i="9"/>
  <c r="L30" i="9"/>
  <c r="N30" i="9" s="1"/>
  <c r="G30" i="9"/>
  <c r="L47" i="9"/>
  <c r="N47" i="9" s="1"/>
  <c r="Q47" i="9" s="1"/>
  <c r="R47" i="9" s="1"/>
  <c r="G47" i="9"/>
  <c r="L43" i="9"/>
  <c r="N43" i="9" s="1"/>
  <c r="G43" i="9"/>
  <c r="L35" i="9"/>
  <c r="N35" i="9" s="1"/>
  <c r="Q35" i="9" s="1"/>
  <c r="R35" i="9" s="1"/>
  <c r="G35" i="9"/>
  <c r="L39" i="9"/>
  <c r="N39" i="9" s="1"/>
  <c r="G39" i="9"/>
  <c r="L36" i="9"/>
  <c r="N36" i="9" s="1"/>
  <c r="Q36" i="9" s="1"/>
  <c r="R36" i="9" s="1"/>
  <c r="G36" i="9"/>
  <c r="L40" i="9"/>
  <c r="N40" i="9" s="1"/>
  <c r="Q40" i="9" s="1"/>
  <c r="R40" i="9" s="1"/>
  <c r="G40" i="9"/>
  <c r="L42" i="9"/>
  <c r="N42" i="9" s="1"/>
  <c r="Q42" i="9" s="1"/>
  <c r="R42" i="9" s="1"/>
  <c r="G42" i="9"/>
  <c r="L32" i="9"/>
  <c r="N32" i="9" s="1"/>
  <c r="G32" i="9"/>
  <c r="L44" i="9"/>
  <c r="N44" i="9" s="1"/>
  <c r="Q44" i="9" s="1"/>
  <c r="R44" i="9" s="1"/>
  <c r="G44" i="9"/>
  <c r="L41" i="9"/>
  <c r="N41" i="9" s="1"/>
  <c r="Q41" i="9" s="1"/>
  <c r="R41" i="9" s="1"/>
  <c r="G41" i="9"/>
  <c r="L33" i="9"/>
  <c r="N33" i="9" s="1"/>
  <c r="Q33" i="9" s="1"/>
  <c r="R33" i="9" s="1"/>
  <c r="G33" i="9"/>
  <c r="L34" i="9"/>
  <c r="N34" i="9" s="1"/>
  <c r="G34" i="9"/>
  <c r="L27" i="9"/>
  <c r="N27" i="9" s="1"/>
  <c r="Q27" i="9" s="1"/>
  <c r="R27" i="9" s="1"/>
  <c r="G27" i="9"/>
  <c r="L29" i="9"/>
  <c r="N29" i="9" s="1"/>
  <c r="Q29" i="9" s="1"/>
  <c r="R29" i="9" s="1"/>
  <c r="G29" i="9"/>
  <c r="L26" i="9"/>
  <c r="N26" i="9" s="1"/>
  <c r="Q26" i="9" s="1"/>
  <c r="R26" i="9" s="1"/>
  <c r="G26" i="9"/>
  <c r="L31" i="9"/>
  <c r="N31" i="9" s="1"/>
  <c r="G31" i="9"/>
  <c r="L28" i="9"/>
  <c r="N28" i="9" s="1"/>
  <c r="Q28" i="9" s="1"/>
  <c r="R28" i="9" s="1"/>
  <c r="G28" i="9"/>
  <c r="L25" i="9"/>
  <c r="N25" i="9" s="1"/>
  <c r="Q25" i="9" s="1"/>
  <c r="R25" i="9" s="1"/>
  <c r="G25" i="9"/>
  <c r="L24" i="9"/>
  <c r="N24" i="9" s="1"/>
  <c r="Q24" i="9" s="1"/>
  <c r="R24" i="9" s="1"/>
  <c r="G24" i="9"/>
  <c r="L20" i="9"/>
  <c r="N20" i="9" s="1"/>
  <c r="G20" i="9"/>
  <c r="L19" i="9"/>
  <c r="N19" i="9" s="1"/>
  <c r="Q19" i="9" s="1"/>
  <c r="R19" i="9" s="1"/>
  <c r="G19" i="9"/>
  <c r="L21" i="9"/>
  <c r="N21" i="9" s="1"/>
  <c r="Q21" i="9" s="1"/>
  <c r="R21" i="9" s="1"/>
  <c r="G21" i="9"/>
  <c r="L23" i="9"/>
  <c r="N23" i="9" s="1"/>
  <c r="G23" i="9"/>
  <c r="L22" i="9"/>
  <c r="N22" i="9" s="1"/>
  <c r="G22" i="9"/>
  <c r="L14" i="9"/>
  <c r="N14" i="9" s="1"/>
  <c r="Q14" i="9" s="1"/>
  <c r="R14" i="9" s="1"/>
  <c r="G14" i="9"/>
  <c r="L18" i="9"/>
  <c r="N18" i="9" s="1"/>
  <c r="G18" i="9"/>
  <c r="L16" i="9"/>
  <c r="N16" i="9" s="1"/>
  <c r="G16" i="9"/>
  <c r="L15" i="9"/>
  <c r="N15" i="9" s="1"/>
  <c r="G15" i="9"/>
  <c r="L13" i="9"/>
  <c r="N13" i="9" s="1"/>
  <c r="Q13" i="9" s="1"/>
  <c r="R13" i="9" s="1"/>
  <c r="G13" i="9"/>
  <c r="L11" i="9"/>
  <c r="N11" i="9" s="1"/>
  <c r="G11" i="9"/>
  <c r="L12" i="9"/>
  <c r="N12" i="9" s="1"/>
  <c r="G12" i="9"/>
  <c r="L17" i="9"/>
  <c r="N17" i="9" s="1"/>
  <c r="G17" i="9"/>
  <c r="L10" i="9"/>
  <c r="N10" i="9" s="1"/>
  <c r="Q10" i="9" s="1"/>
  <c r="R10" i="9" s="1"/>
  <c r="G10" i="9"/>
  <c r="L9" i="9"/>
  <c r="N9" i="9" s="1"/>
  <c r="G9" i="9"/>
  <c r="L63" i="10"/>
  <c r="N63" i="10" s="1"/>
  <c r="G63" i="10"/>
  <c r="L28" i="10"/>
  <c r="N28" i="10" s="1"/>
  <c r="Q28" i="10" s="1"/>
  <c r="R28" i="10" s="1"/>
  <c r="G28" i="10"/>
  <c r="L60" i="10"/>
  <c r="N60" i="10" s="1"/>
  <c r="G60" i="10"/>
  <c r="L26" i="10"/>
  <c r="N26" i="10" s="1"/>
  <c r="G26" i="10"/>
  <c r="G9" i="10"/>
  <c r="L9" i="10"/>
  <c r="N9" i="10" s="1"/>
  <c r="Q9" i="10" s="1"/>
  <c r="R9" i="10" s="1"/>
  <c r="L65" i="10"/>
  <c r="N65" i="10" s="1"/>
  <c r="Q65" i="10" s="1"/>
  <c r="R65" i="10" s="1"/>
  <c r="G65" i="10"/>
  <c r="L56" i="10"/>
  <c r="N56" i="10" s="1"/>
  <c r="G56" i="10"/>
  <c r="L49" i="10"/>
  <c r="N49" i="10" s="1"/>
  <c r="G49" i="10"/>
  <c r="L50" i="10"/>
  <c r="N50" i="10" s="1"/>
  <c r="G50" i="10"/>
  <c r="L54" i="10"/>
  <c r="N54" i="10" s="1"/>
  <c r="G54" i="10"/>
  <c r="L61" i="10"/>
  <c r="N61" i="10" s="1"/>
  <c r="G61" i="10"/>
  <c r="L40" i="10"/>
  <c r="N40" i="10" s="1"/>
  <c r="G40" i="10"/>
  <c r="L44" i="10"/>
  <c r="N44" i="10" s="1"/>
  <c r="G44" i="10"/>
  <c r="L62" i="10"/>
  <c r="N62" i="10" s="1"/>
  <c r="G62" i="10"/>
  <c r="L34" i="10"/>
  <c r="N34" i="10" s="1"/>
  <c r="G34" i="10"/>
  <c r="L55" i="10"/>
  <c r="N55" i="10" s="1"/>
  <c r="G55" i="10"/>
  <c r="L64" i="10"/>
  <c r="N64" i="10" s="1"/>
  <c r="G64" i="10"/>
  <c r="L42" i="10"/>
  <c r="N42" i="10" s="1"/>
  <c r="G42" i="10"/>
  <c r="L59" i="10"/>
  <c r="N59" i="10" s="1"/>
  <c r="G59" i="10"/>
  <c r="L39" i="10"/>
  <c r="N39" i="10" s="1"/>
  <c r="G39" i="10"/>
  <c r="L33" i="10"/>
  <c r="N33" i="10" s="1"/>
  <c r="G33" i="10"/>
  <c r="L57" i="10"/>
  <c r="N57" i="10" s="1"/>
  <c r="G57" i="10"/>
  <c r="L58" i="10"/>
  <c r="N58" i="10" s="1"/>
  <c r="G58" i="10"/>
  <c r="L47" i="10"/>
  <c r="N47" i="10" s="1"/>
  <c r="G47" i="10"/>
  <c r="L24" i="10"/>
  <c r="N24" i="10" s="1"/>
  <c r="G24" i="10"/>
  <c r="L35" i="10"/>
  <c r="N35" i="10" s="1"/>
  <c r="G35" i="10"/>
  <c r="L52" i="10"/>
  <c r="N52" i="10" s="1"/>
  <c r="G52" i="10"/>
  <c r="L32" i="10"/>
  <c r="N32" i="10" s="1"/>
  <c r="G32" i="10"/>
  <c r="L51" i="10"/>
  <c r="N51" i="10" s="1"/>
  <c r="G51" i="10"/>
  <c r="L41" i="10"/>
  <c r="N41" i="10" s="1"/>
  <c r="Q41" i="10" s="1"/>
  <c r="R41" i="10" s="1"/>
  <c r="G41" i="10"/>
  <c r="L45" i="10"/>
  <c r="N45" i="10" s="1"/>
  <c r="G45" i="10"/>
  <c r="L38" i="10"/>
  <c r="N38" i="10" s="1"/>
  <c r="G38" i="10"/>
  <c r="L48" i="10"/>
  <c r="N48" i="10" s="1"/>
  <c r="G48" i="10"/>
  <c r="L29" i="10"/>
  <c r="N29" i="10" s="1"/>
  <c r="G29" i="10"/>
  <c r="L46" i="10"/>
  <c r="N46" i="10" s="1"/>
  <c r="G46" i="10"/>
  <c r="L53" i="10"/>
  <c r="N53" i="10" s="1"/>
  <c r="G53" i="10"/>
  <c r="L30" i="10"/>
  <c r="N30" i="10" s="1"/>
  <c r="G30" i="10"/>
  <c r="L36" i="10"/>
  <c r="N36" i="10" s="1"/>
  <c r="G36" i="10"/>
  <c r="L43" i="10"/>
  <c r="N43" i="10" s="1"/>
  <c r="G43" i="10"/>
  <c r="L25" i="10"/>
  <c r="N25" i="10" s="1"/>
  <c r="G25" i="10"/>
  <c r="L27" i="10"/>
  <c r="N27" i="10" s="1"/>
  <c r="G27" i="10"/>
  <c r="L15" i="10"/>
  <c r="N15" i="10" s="1"/>
  <c r="G15" i="10"/>
  <c r="L31" i="10"/>
  <c r="N31" i="10" s="1"/>
  <c r="G31" i="10"/>
  <c r="L21" i="10"/>
  <c r="N21" i="10" s="1"/>
  <c r="G21" i="10"/>
  <c r="L23" i="10"/>
  <c r="N23" i="10" s="1"/>
  <c r="G23" i="10"/>
  <c r="L20" i="10"/>
  <c r="N20" i="10" s="1"/>
  <c r="Q20" i="10" s="1"/>
  <c r="R20" i="10" s="1"/>
  <c r="G20" i="10"/>
  <c r="L22" i="10"/>
  <c r="N22" i="10" s="1"/>
  <c r="G22" i="10"/>
  <c r="L13" i="10"/>
  <c r="N13" i="10" s="1"/>
  <c r="G13" i="10"/>
  <c r="L11" i="10"/>
  <c r="N11" i="10" s="1"/>
  <c r="G11" i="10"/>
  <c r="L17" i="10"/>
  <c r="N17" i="10" s="1"/>
  <c r="G17" i="10"/>
  <c r="L19" i="10"/>
  <c r="N19" i="10" s="1"/>
  <c r="G19" i="10"/>
  <c r="L16" i="10"/>
  <c r="N16" i="10" s="1"/>
  <c r="G16" i="10"/>
  <c r="L18" i="10"/>
  <c r="N18" i="10" s="1"/>
  <c r="G18" i="10"/>
  <c r="L14" i="10"/>
  <c r="N14" i="10" s="1"/>
  <c r="G14" i="10"/>
  <c r="L12" i="10"/>
  <c r="N12" i="10" s="1"/>
  <c r="G12" i="10"/>
  <c r="L10" i="10"/>
  <c r="N10" i="10" s="1"/>
  <c r="G10" i="10"/>
  <c r="L37" i="10"/>
  <c r="N37" i="10" s="1"/>
  <c r="G37" i="10"/>
  <c r="L61" i="7"/>
  <c r="N61" i="7" s="1"/>
  <c r="G61" i="7"/>
  <c r="L58" i="7"/>
  <c r="N58" i="7" s="1"/>
  <c r="G58" i="7"/>
  <c r="L53" i="7"/>
  <c r="N53" i="7" s="1"/>
  <c r="G53" i="7"/>
  <c r="L60" i="7"/>
  <c r="N60" i="7" s="1"/>
  <c r="G60" i="7"/>
  <c r="L51" i="7"/>
  <c r="N51" i="7" s="1"/>
  <c r="G51" i="7"/>
  <c r="L59" i="7"/>
  <c r="N59" i="7" s="1"/>
  <c r="G59" i="7"/>
  <c r="L50" i="7"/>
  <c r="N50" i="7" s="1"/>
  <c r="Q50" i="7" s="1"/>
  <c r="R50" i="7" s="1"/>
  <c r="G50" i="7"/>
  <c r="L48" i="7"/>
  <c r="N48" i="7" s="1"/>
  <c r="G48" i="7"/>
  <c r="L57" i="7"/>
  <c r="N57" i="7" s="1"/>
  <c r="G57" i="7"/>
  <c r="L49" i="7"/>
  <c r="N49" i="7" s="1"/>
  <c r="G49" i="7"/>
  <c r="L56" i="7"/>
  <c r="N56" i="7" s="1"/>
  <c r="Q56" i="7" s="1"/>
  <c r="R56" i="7" s="1"/>
  <c r="G56" i="7"/>
  <c r="L44" i="7"/>
  <c r="N44" i="7" s="1"/>
  <c r="G44" i="7"/>
  <c r="L47" i="7"/>
  <c r="N47" i="7" s="1"/>
  <c r="G47" i="7"/>
  <c r="L46" i="7"/>
  <c r="N46" i="7" s="1"/>
  <c r="G46" i="7"/>
  <c r="L43" i="7"/>
  <c r="N43" i="7" s="1"/>
  <c r="Q43" i="7" s="1"/>
  <c r="R43" i="7" s="1"/>
  <c r="G43" i="7"/>
  <c r="L31" i="7"/>
  <c r="N31" i="7" s="1"/>
  <c r="G31" i="7"/>
  <c r="L52" i="7"/>
  <c r="N52" i="7" s="1"/>
  <c r="G52" i="7"/>
  <c r="L35" i="7"/>
  <c r="N35" i="7" s="1"/>
  <c r="G35" i="7"/>
  <c r="L37" i="7"/>
  <c r="N37" i="7" s="1"/>
  <c r="P37" i="7" s="1"/>
  <c r="G37" i="7"/>
  <c r="L54" i="7"/>
  <c r="N54" i="7" s="1"/>
  <c r="G54" i="7"/>
  <c r="L36" i="7"/>
  <c r="N36" i="7" s="1"/>
  <c r="G36" i="7"/>
  <c r="L34" i="7"/>
  <c r="N34" i="7" s="1"/>
  <c r="G34" i="7"/>
  <c r="L38" i="7"/>
  <c r="N38" i="7" s="1"/>
  <c r="P38" i="7" s="1"/>
  <c r="G38" i="7"/>
  <c r="L42" i="7"/>
  <c r="N42" i="7" s="1"/>
  <c r="G42" i="7"/>
  <c r="L55" i="7"/>
  <c r="N55" i="7" s="1"/>
  <c r="G55" i="7"/>
  <c r="L40" i="7"/>
  <c r="N40" i="7" s="1"/>
  <c r="G40" i="7"/>
  <c r="L45" i="7"/>
  <c r="N45" i="7" s="1"/>
  <c r="P45" i="7" s="1"/>
  <c r="G45" i="7"/>
  <c r="L32" i="7"/>
  <c r="N32" i="7" s="1"/>
  <c r="G32" i="7"/>
  <c r="L41" i="7"/>
  <c r="N41" i="7" s="1"/>
  <c r="G41" i="7"/>
  <c r="L39" i="7"/>
  <c r="N39" i="7" s="1"/>
  <c r="G39" i="7"/>
  <c r="L33" i="7"/>
  <c r="N33" i="7" s="1"/>
  <c r="P33" i="7" s="1"/>
  <c r="G33" i="7"/>
  <c r="L29" i="7"/>
  <c r="N29" i="7" s="1"/>
  <c r="G29" i="7"/>
  <c r="L30" i="7"/>
  <c r="N30" i="7" s="1"/>
  <c r="G30" i="7"/>
  <c r="L28" i="7"/>
  <c r="N28" i="7" s="1"/>
  <c r="G28" i="7"/>
  <c r="L10" i="7"/>
  <c r="N10" i="7" s="1"/>
  <c r="P10" i="7" s="1"/>
  <c r="G10" i="7"/>
  <c r="L27" i="7"/>
  <c r="N27" i="7" s="1"/>
  <c r="G27" i="7"/>
  <c r="L24" i="7"/>
  <c r="N24" i="7" s="1"/>
  <c r="G24" i="7"/>
  <c r="L25" i="7"/>
  <c r="N25" i="7" s="1"/>
  <c r="G25" i="7"/>
  <c r="L26" i="7"/>
  <c r="N26" i="7" s="1"/>
  <c r="P26" i="7" s="1"/>
  <c r="G26" i="7"/>
  <c r="L20" i="7"/>
  <c r="N20" i="7" s="1"/>
  <c r="G20" i="7"/>
  <c r="L19" i="7"/>
  <c r="N19" i="7" s="1"/>
  <c r="G19" i="7"/>
  <c r="L17" i="7"/>
  <c r="N17" i="7" s="1"/>
  <c r="G17" i="7"/>
  <c r="L18" i="7"/>
  <c r="N18" i="7" s="1"/>
  <c r="P18" i="7" s="1"/>
  <c r="G18" i="7"/>
  <c r="L21" i="7"/>
  <c r="N21" i="7" s="1"/>
  <c r="G21" i="7"/>
  <c r="L23" i="7"/>
  <c r="N23" i="7" s="1"/>
  <c r="G23" i="7"/>
  <c r="L22" i="7"/>
  <c r="N22" i="7" s="1"/>
  <c r="G22" i="7"/>
  <c r="L16" i="7"/>
  <c r="N16" i="7" s="1"/>
  <c r="P16" i="7" s="1"/>
  <c r="G16" i="7"/>
  <c r="L14" i="7"/>
  <c r="N14" i="7" s="1"/>
  <c r="G14" i="7"/>
  <c r="L15" i="7"/>
  <c r="N15" i="7" s="1"/>
  <c r="G15" i="7"/>
  <c r="L13" i="7"/>
  <c r="N13" i="7" s="1"/>
  <c r="G13" i="7"/>
  <c r="L12" i="7"/>
  <c r="N12" i="7" s="1"/>
  <c r="Q12" i="7" s="1"/>
  <c r="R12" i="7" s="1"/>
  <c r="G12" i="7"/>
  <c r="L9" i="7"/>
  <c r="N9" i="7" s="1"/>
  <c r="G9" i="7"/>
  <c r="L11" i="7"/>
  <c r="N11" i="7" s="1"/>
  <c r="Q11" i="7" s="1"/>
  <c r="R11" i="7" s="1"/>
  <c r="G11" i="7"/>
  <c r="L9" i="6"/>
  <c r="N9" i="6" s="1"/>
  <c r="Q9" i="6" s="1"/>
  <c r="R9" i="6" s="1"/>
  <c r="G23" i="6"/>
  <c r="G9" i="6"/>
  <c r="G13" i="6"/>
  <c r="G11" i="6"/>
  <c r="G21" i="6"/>
  <c r="G12" i="6"/>
  <c r="G10" i="6"/>
  <c r="G16" i="6"/>
  <c r="G17" i="6"/>
  <c r="G20" i="6"/>
  <c r="G14" i="6"/>
  <c r="G19" i="6"/>
  <c r="G22" i="6"/>
  <c r="G15" i="6"/>
  <c r="G26" i="6"/>
  <c r="G27" i="6"/>
  <c r="G43" i="6"/>
  <c r="G40" i="6"/>
  <c r="G46" i="6"/>
  <c r="G18" i="6"/>
  <c r="G29" i="6"/>
  <c r="G34" i="6"/>
  <c r="G49" i="6"/>
  <c r="G42" i="6"/>
  <c r="G31" i="6"/>
  <c r="G37" i="6"/>
  <c r="G50" i="6"/>
  <c r="G44" i="6"/>
  <c r="G41" i="6"/>
  <c r="G28" i="6"/>
  <c r="G30" i="6"/>
  <c r="G55" i="6"/>
  <c r="G36" i="6"/>
  <c r="G48" i="6"/>
  <c r="G25" i="6"/>
  <c r="G32" i="6"/>
  <c r="G38" i="6"/>
  <c r="G35" i="6"/>
  <c r="G39" i="6"/>
  <c r="G54" i="6"/>
  <c r="G33" i="6"/>
  <c r="G56" i="6"/>
  <c r="G47" i="6"/>
  <c r="G45" i="6"/>
  <c r="G59" i="6"/>
  <c r="G51" i="6"/>
  <c r="G53" i="6"/>
  <c r="G60" i="6"/>
  <c r="G58" i="6"/>
  <c r="G52" i="6"/>
  <c r="G57" i="6"/>
  <c r="G61" i="6"/>
  <c r="G24" i="6"/>
  <c r="G15" i="13" l="1"/>
  <c r="G33" i="13"/>
  <c r="G62" i="13"/>
  <c r="G59" i="13"/>
  <c r="G39" i="13"/>
  <c r="L43" i="13"/>
  <c r="N43" i="13" s="1"/>
  <c r="P43" i="13" s="1"/>
  <c r="P36" i="15"/>
  <c r="G51" i="13"/>
  <c r="P1048575" i="17"/>
  <c r="P1048575" i="16"/>
  <c r="N28" i="15"/>
  <c r="P28" i="15" s="1"/>
  <c r="N64" i="15"/>
  <c r="Q64" i="15" s="1"/>
  <c r="R64" i="15" s="1"/>
  <c r="N60" i="15"/>
  <c r="Q60" i="15" s="1"/>
  <c r="R60" i="15" s="1"/>
  <c r="N53" i="15"/>
  <c r="P53" i="15" s="1"/>
  <c r="N13" i="15"/>
  <c r="Q13" i="15" s="1"/>
  <c r="R13" i="15" s="1"/>
  <c r="N12" i="15"/>
  <c r="Q12" i="15" s="1"/>
  <c r="R12" i="15" s="1"/>
  <c r="N21" i="15"/>
  <c r="P21" i="15" s="1"/>
  <c r="N27" i="15"/>
  <c r="Q27" i="15" s="1"/>
  <c r="R27" i="15" s="1"/>
  <c r="N33" i="15"/>
  <c r="Q33" i="15" s="1"/>
  <c r="R33" i="15" s="1"/>
  <c r="N38" i="15"/>
  <c r="Q38" i="15" s="1"/>
  <c r="R38" i="15" s="1"/>
  <c r="N49" i="15"/>
  <c r="Q49" i="15" s="1"/>
  <c r="R49" i="15" s="1"/>
  <c r="N61" i="15"/>
  <c r="P61" i="15" s="1"/>
  <c r="N63" i="15"/>
  <c r="Q63" i="15" s="1"/>
  <c r="R63" i="15" s="1"/>
  <c r="G23" i="13"/>
  <c r="N14" i="15"/>
  <c r="Q14" i="15" s="1"/>
  <c r="R14" i="15" s="1"/>
  <c r="N15" i="15"/>
  <c r="Q15" i="15" s="1"/>
  <c r="R15" i="15" s="1"/>
  <c r="N23" i="15"/>
  <c r="Q23" i="15" s="1"/>
  <c r="R23" i="15" s="1"/>
  <c r="N26" i="15"/>
  <c r="Q26" i="15" s="1"/>
  <c r="R26" i="15" s="1"/>
  <c r="N30" i="15"/>
  <c r="Q30" i="15" s="1"/>
  <c r="R30" i="15" s="1"/>
  <c r="N34" i="15"/>
  <c r="P34" i="15" s="1"/>
  <c r="N44" i="15"/>
  <c r="P44" i="15" s="1"/>
  <c r="N46" i="15"/>
  <c r="Q46" i="15" s="1"/>
  <c r="R46" i="15" s="1"/>
  <c r="N51" i="15"/>
  <c r="Q51" i="15" s="1"/>
  <c r="R51" i="15" s="1"/>
  <c r="N43" i="15"/>
  <c r="Q43" i="15" s="1"/>
  <c r="R43" i="15" s="1"/>
  <c r="N19" i="15"/>
  <c r="P19" i="15" s="1"/>
  <c r="N41" i="15"/>
  <c r="P41" i="15" s="1"/>
  <c r="N48" i="15"/>
  <c r="Q48" i="15" s="1"/>
  <c r="R48" i="15" s="1"/>
  <c r="N47" i="15"/>
  <c r="P47" i="15" s="1"/>
  <c r="N35" i="15"/>
  <c r="P35" i="15" s="1"/>
  <c r="N65" i="15"/>
  <c r="Q65" i="15" s="1"/>
  <c r="R65" i="15" s="1"/>
  <c r="Q59" i="15"/>
  <c r="R59" i="15" s="1"/>
  <c r="Q54" i="15"/>
  <c r="R54" i="15" s="1"/>
  <c r="P55" i="15"/>
  <c r="Q55" i="15"/>
  <c r="R55" i="15" s="1"/>
  <c r="P42" i="15"/>
  <c r="Q42" i="15"/>
  <c r="R42" i="15" s="1"/>
  <c r="P31" i="15"/>
  <c r="Q31" i="15"/>
  <c r="R31" i="15" s="1"/>
  <c r="P58" i="15"/>
  <c r="Q58" i="15"/>
  <c r="R58" i="15" s="1"/>
  <c r="P17" i="15"/>
  <c r="Q17" i="15"/>
  <c r="R17" i="15" s="1"/>
  <c r="Q11" i="15"/>
  <c r="R11" i="15" s="1"/>
  <c r="P11" i="15"/>
  <c r="P37" i="15"/>
  <c r="Q37" i="15"/>
  <c r="R37" i="15" s="1"/>
  <c r="P20" i="15"/>
  <c r="Q20" i="15"/>
  <c r="R20" i="15" s="1"/>
  <c r="Q9" i="15"/>
  <c r="R9" i="15" s="1"/>
  <c r="P9" i="15"/>
  <c r="P56" i="15"/>
  <c r="Q56" i="15"/>
  <c r="R56" i="15" s="1"/>
  <c r="P52" i="15"/>
  <c r="Q52" i="15"/>
  <c r="R52" i="15" s="1"/>
  <c r="P45" i="15"/>
  <c r="Q45" i="15"/>
  <c r="R45" i="15" s="1"/>
  <c r="P29" i="15"/>
  <c r="Q29" i="15"/>
  <c r="R29" i="15" s="1"/>
  <c r="P39" i="15"/>
  <c r="Q39" i="15"/>
  <c r="R39" i="15" s="1"/>
  <c r="P32" i="15"/>
  <c r="Q32" i="15"/>
  <c r="R32" i="15" s="1"/>
  <c r="P25" i="15"/>
  <c r="Q25" i="15"/>
  <c r="R25" i="15" s="1"/>
  <c r="P24" i="15"/>
  <c r="Q24" i="15"/>
  <c r="R24" i="15" s="1"/>
  <c r="Q16" i="15"/>
  <c r="R16" i="15" s="1"/>
  <c r="P16" i="15"/>
  <c r="P22" i="15"/>
  <c r="Q22" i="15"/>
  <c r="R22" i="15" s="1"/>
  <c r="P10" i="15"/>
  <c r="Q10" i="15"/>
  <c r="R10" i="15" s="1"/>
  <c r="Q62" i="15"/>
  <c r="R62" i="15" s="1"/>
  <c r="P62" i="15"/>
  <c r="P50" i="15"/>
  <c r="Q50" i="15"/>
  <c r="R50" i="15" s="1"/>
  <c r="P18" i="15"/>
  <c r="P40" i="15"/>
  <c r="P63" i="15"/>
  <c r="P57" i="15"/>
  <c r="Q10" i="14"/>
  <c r="R10" i="14" s="1"/>
  <c r="P10" i="14"/>
  <c r="P63" i="14"/>
  <c r="Q63" i="14"/>
  <c r="R63" i="14" s="1"/>
  <c r="P61" i="14"/>
  <c r="Q61" i="14"/>
  <c r="R61" i="14" s="1"/>
  <c r="Q43" i="14"/>
  <c r="R43" i="14" s="1"/>
  <c r="P36" i="14"/>
  <c r="Q36" i="14"/>
  <c r="R36" i="14" s="1"/>
  <c r="Q31" i="14"/>
  <c r="R31" i="14" s="1"/>
  <c r="P18" i="14"/>
  <c r="Q18" i="14"/>
  <c r="R18" i="14" s="1"/>
  <c r="P22" i="14"/>
  <c r="Q22" i="14"/>
  <c r="R22" i="14" s="1"/>
  <c r="P30" i="14"/>
  <c r="Q30" i="14"/>
  <c r="R30" i="14" s="1"/>
  <c r="P13" i="14"/>
  <c r="Q13" i="14"/>
  <c r="R13" i="14" s="1"/>
  <c r="P35" i="14"/>
  <c r="Q35" i="14"/>
  <c r="R35" i="14" s="1"/>
  <c r="Q28" i="14"/>
  <c r="R28" i="14" s="1"/>
  <c r="P28" i="14"/>
  <c r="Q34" i="14"/>
  <c r="R34" i="14" s="1"/>
  <c r="P34" i="14"/>
  <c r="Q45" i="14"/>
  <c r="R45" i="14" s="1"/>
  <c r="P45" i="14"/>
  <c r="P57" i="14"/>
  <c r="Q57" i="14"/>
  <c r="R57" i="14" s="1"/>
  <c r="P38" i="14"/>
  <c r="Q38" i="14"/>
  <c r="R38" i="14" s="1"/>
  <c r="P24" i="14"/>
  <c r="Q24" i="14"/>
  <c r="R24" i="14" s="1"/>
  <c r="P19" i="14"/>
  <c r="Q19" i="14"/>
  <c r="R19" i="14" s="1"/>
  <c r="P29" i="14"/>
  <c r="Q29" i="14"/>
  <c r="R29" i="14" s="1"/>
  <c r="Q42" i="14"/>
  <c r="R42" i="14" s="1"/>
  <c r="P42" i="14"/>
  <c r="Q56" i="14"/>
  <c r="R56" i="14" s="1"/>
  <c r="P56" i="14"/>
  <c r="Q58" i="14"/>
  <c r="R58" i="14" s="1"/>
  <c r="P58" i="14"/>
  <c r="Q16" i="14"/>
  <c r="R16" i="14" s="1"/>
  <c r="P16" i="14"/>
  <c r="P39" i="14"/>
  <c r="Q39" i="14"/>
  <c r="R39" i="14" s="1"/>
  <c r="Q41" i="14"/>
  <c r="R41" i="14" s="1"/>
  <c r="P41" i="14"/>
  <c r="Q21" i="14"/>
  <c r="R21" i="14" s="1"/>
  <c r="P21" i="14"/>
  <c r="Q25" i="14"/>
  <c r="R25" i="14" s="1"/>
  <c r="P25" i="14"/>
  <c r="Q20" i="14"/>
  <c r="R20" i="14" s="1"/>
  <c r="P20" i="14"/>
  <c r="P48" i="14"/>
  <c r="Q48" i="14"/>
  <c r="R48" i="14" s="1"/>
  <c r="Q60" i="14"/>
  <c r="R60" i="14" s="1"/>
  <c r="P60" i="14"/>
  <c r="Q49" i="14"/>
  <c r="R49" i="14" s="1"/>
  <c r="P49" i="14"/>
  <c r="Q11" i="14"/>
  <c r="R11" i="14" s="1"/>
  <c r="P11" i="14"/>
  <c r="Q15" i="14"/>
  <c r="R15" i="14" s="1"/>
  <c r="P15" i="14"/>
  <c r="P53" i="14"/>
  <c r="Q53" i="14"/>
  <c r="R53" i="14" s="1"/>
  <c r="Q14" i="14"/>
  <c r="R14" i="14" s="1"/>
  <c r="P14" i="14"/>
  <c r="Q55" i="14"/>
  <c r="R55" i="14" s="1"/>
  <c r="P55" i="14"/>
  <c r="Q37" i="14"/>
  <c r="R37" i="14" s="1"/>
  <c r="P37" i="14"/>
  <c r="Q33" i="14"/>
  <c r="R33" i="14" s="1"/>
  <c r="P33" i="14"/>
  <c r="Q46" i="14"/>
  <c r="R46" i="14" s="1"/>
  <c r="P46" i="14"/>
  <c r="Q59" i="14"/>
  <c r="R59" i="14" s="1"/>
  <c r="P59" i="14"/>
  <c r="P9" i="14"/>
  <c r="Q9" i="14"/>
  <c r="R9" i="14" s="1"/>
  <c r="Q47" i="14"/>
  <c r="R47" i="14" s="1"/>
  <c r="P47" i="14"/>
  <c r="Q65" i="14"/>
  <c r="R65" i="14" s="1"/>
  <c r="P65" i="14"/>
  <c r="Q27" i="14"/>
  <c r="R27" i="14" s="1"/>
  <c r="P27" i="14"/>
  <c r="Q12" i="14"/>
  <c r="R12" i="14" s="1"/>
  <c r="P12" i="14"/>
  <c r="P50" i="14"/>
  <c r="Q50" i="14"/>
  <c r="R50" i="14" s="1"/>
  <c r="Q64" i="14"/>
  <c r="R64" i="14" s="1"/>
  <c r="P64" i="14"/>
  <c r="P23" i="14"/>
  <c r="P54" i="14"/>
  <c r="G47" i="14"/>
  <c r="P40" i="14"/>
  <c r="P52" i="14"/>
  <c r="P17" i="14"/>
  <c r="P26" i="14"/>
  <c r="G39" i="14"/>
  <c r="P44" i="14"/>
  <c r="P32" i="14"/>
  <c r="P62" i="14"/>
  <c r="G50" i="14"/>
  <c r="P51" i="14"/>
  <c r="G14" i="14"/>
  <c r="Q12" i="13"/>
  <c r="R12" i="13" s="1"/>
  <c r="P12" i="13"/>
  <c r="Q36" i="13"/>
  <c r="R36" i="13" s="1"/>
  <c r="P36" i="13"/>
  <c r="P41" i="13"/>
  <c r="Q41" i="13"/>
  <c r="R41" i="13" s="1"/>
  <c r="Q50" i="13"/>
  <c r="R50" i="13" s="1"/>
  <c r="P50" i="13"/>
  <c r="P15" i="13"/>
  <c r="Q15" i="13"/>
  <c r="R15" i="13" s="1"/>
  <c r="Q25" i="13"/>
  <c r="R25" i="13" s="1"/>
  <c r="P25" i="13"/>
  <c r="Q32" i="13"/>
  <c r="R32" i="13" s="1"/>
  <c r="P32" i="13"/>
  <c r="Q46" i="13"/>
  <c r="R46" i="13" s="1"/>
  <c r="P46" i="13"/>
  <c r="Q55" i="13"/>
  <c r="R55" i="13" s="1"/>
  <c r="P55" i="13"/>
  <c r="Q16" i="13"/>
  <c r="R16" i="13" s="1"/>
  <c r="P16" i="13"/>
  <c r="Q21" i="13"/>
  <c r="R21" i="13" s="1"/>
  <c r="P21" i="13"/>
  <c r="Q29" i="13"/>
  <c r="R29" i="13" s="1"/>
  <c r="P29" i="13"/>
  <c r="Q35" i="13"/>
  <c r="R35" i="13" s="1"/>
  <c r="P35" i="13"/>
  <c r="P49" i="13"/>
  <c r="Q49" i="13"/>
  <c r="R49" i="13" s="1"/>
  <c r="P54" i="13"/>
  <c r="Q54" i="13"/>
  <c r="R54" i="13" s="1"/>
  <c r="Q19" i="13"/>
  <c r="R19" i="13" s="1"/>
  <c r="P19" i="13"/>
  <c r="P22" i="13"/>
  <c r="Q22" i="13"/>
  <c r="R22" i="13" s="1"/>
  <c r="P28" i="13"/>
  <c r="Q28" i="13"/>
  <c r="R28" i="13" s="1"/>
  <c r="Q44" i="13"/>
  <c r="R44" i="13" s="1"/>
  <c r="P44" i="13"/>
  <c r="Q51" i="13"/>
  <c r="R51" i="13" s="1"/>
  <c r="P51" i="13"/>
  <c r="Q57" i="13"/>
  <c r="R57" i="13" s="1"/>
  <c r="P57" i="13"/>
  <c r="Q20" i="13"/>
  <c r="R20" i="13" s="1"/>
  <c r="P20" i="13"/>
  <c r="Q30" i="13"/>
  <c r="R30" i="13" s="1"/>
  <c r="P30" i="13"/>
  <c r="Q37" i="13"/>
  <c r="R37" i="13" s="1"/>
  <c r="P37" i="13"/>
  <c r="Q52" i="13"/>
  <c r="R52" i="13" s="1"/>
  <c r="P52" i="13"/>
  <c r="P56" i="13"/>
  <c r="Q56" i="13"/>
  <c r="R56" i="13" s="1"/>
  <c r="Q23" i="13"/>
  <c r="R23" i="13" s="1"/>
  <c r="P23" i="13"/>
  <c r="P33" i="13"/>
  <c r="Q33" i="13"/>
  <c r="R33" i="13" s="1"/>
  <c r="Q38" i="13"/>
  <c r="R38" i="13" s="1"/>
  <c r="P38" i="13"/>
  <c r="Q63" i="13"/>
  <c r="R63" i="13" s="1"/>
  <c r="P63" i="13"/>
  <c r="Q58" i="13"/>
  <c r="R58" i="13" s="1"/>
  <c r="P58" i="13"/>
  <c r="Q10" i="13"/>
  <c r="R10" i="13" s="1"/>
  <c r="P10" i="13"/>
  <c r="Q26" i="13"/>
  <c r="R26" i="13" s="1"/>
  <c r="P26" i="13"/>
  <c r="Q40" i="13"/>
  <c r="R40" i="13" s="1"/>
  <c r="P40" i="13"/>
  <c r="Q59" i="13"/>
  <c r="R59" i="13" s="1"/>
  <c r="P59" i="13"/>
  <c r="Q60" i="13"/>
  <c r="R60" i="13" s="1"/>
  <c r="P60" i="13"/>
  <c r="Q14" i="13"/>
  <c r="R14" i="13" s="1"/>
  <c r="P14" i="13"/>
  <c r="Q31" i="13"/>
  <c r="R31" i="13" s="1"/>
  <c r="P31" i="13"/>
  <c r="P48" i="13"/>
  <c r="Q48" i="13"/>
  <c r="R48" i="13" s="1"/>
  <c r="Q47" i="13"/>
  <c r="R47" i="13" s="1"/>
  <c r="P47" i="13"/>
  <c r="Q61" i="13"/>
  <c r="R61" i="13" s="1"/>
  <c r="P61" i="13"/>
  <c r="P13" i="13"/>
  <c r="Q13" i="13"/>
  <c r="R13" i="13" s="1"/>
  <c r="P11" i="13"/>
  <c r="P65" i="13"/>
  <c r="P17" i="13"/>
  <c r="P42" i="13"/>
  <c r="P34" i="13"/>
  <c r="P45" i="13"/>
  <c r="P62" i="13"/>
  <c r="Q9" i="13"/>
  <c r="R9" i="13" s="1"/>
  <c r="Q18" i="13"/>
  <c r="R18" i="13" s="1"/>
  <c r="Q24" i="13"/>
  <c r="R24" i="13" s="1"/>
  <c r="Q27" i="13"/>
  <c r="R27" i="13" s="1"/>
  <c r="Q39" i="13"/>
  <c r="R39" i="13" s="1"/>
  <c r="Q53" i="13"/>
  <c r="R53" i="13" s="1"/>
  <c r="Q64" i="13"/>
  <c r="R64" i="13" s="1"/>
  <c r="Q64" i="12"/>
  <c r="R64" i="12" s="1"/>
  <c r="P64" i="12"/>
  <c r="Q57" i="12"/>
  <c r="R57" i="12" s="1"/>
  <c r="P57" i="12"/>
  <c r="Q59" i="12"/>
  <c r="R59" i="12" s="1"/>
  <c r="P59" i="12"/>
  <c r="Q53" i="12"/>
  <c r="R53" i="12" s="1"/>
  <c r="P53" i="12"/>
  <c r="Q41" i="12"/>
  <c r="R41" i="12" s="1"/>
  <c r="P41" i="12"/>
  <c r="Q43" i="12"/>
  <c r="R43" i="12" s="1"/>
  <c r="P43" i="12"/>
  <c r="P34" i="12"/>
  <c r="Q40" i="12"/>
  <c r="R40" i="12" s="1"/>
  <c r="P40" i="12"/>
  <c r="Q30" i="12"/>
  <c r="R30" i="12" s="1"/>
  <c r="P30" i="12"/>
  <c r="Q27" i="12"/>
  <c r="R27" i="12" s="1"/>
  <c r="P27" i="12"/>
  <c r="Q19" i="12"/>
  <c r="R19" i="12" s="1"/>
  <c r="P19" i="12"/>
  <c r="P17" i="12"/>
  <c r="Q18" i="12"/>
  <c r="R18" i="12" s="1"/>
  <c r="P18" i="12"/>
  <c r="Q11" i="12"/>
  <c r="R11" i="12" s="1"/>
  <c r="P11" i="12"/>
  <c r="Q9" i="12"/>
  <c r="R9" i="12" s="1"/>
  <c r="P9" i="12"/>
  <c r="Q13" i="12"/>
  <c r="R13" i="12" s="1"/>
  <c r="P13" i="12"/>
  <c r="P25" i="12"/>
  <c r="Q25" i="12"/>
  <c r="R25" i="12" s="1"/>
  <c r="Q29" i="12"/>
  <c r="R29" i="12" s="1"/>
  <c r="P29" i="12"/>
  <c r="P37" i="12"/>
  <c r="Q37" i="12"/>
  <c r="R37" i="12" s="1"/>
  <c r="P46" i="12"/>
  <c r="Q46" i="12"/>
  <c r="R46" i="12" s="1"/>
  <c r="Q45" i="12"/>
  <c r="R45" i="12" s="1"/>
  <c r="P45" i="12"/>
  <c r="P54" i="12"/>
  <c r="Q54" i="12"/>
  <c r="R54" i="12" s="1"/>
  <c r="Q61" i="12"/>
  <c r="R61" i="12" s="1"/>
  <c r="P61" i="12"/>
  <c r="Q22" i="12"/>
  <c r="R22" i="12" s="1"/>
  <c r="P22" i="12"/>
  <c r="P23" i="12"/>
  <c r="Q23" i="12"/>
  <c r="R23" i="12" s="1"/>
  <c r="Q21" i="12"/>
  <c r="R21" i="12" s="1"/>
  <c r="P21" i="12"/>
  <c r="Q38" i="12"/>
  <c r="R38" i="12" s="1"/>
  <c r="P38" i="12"/>
  <c r="P51" i="12"/>
  <c r="Q51" i="12"/>
  <c r="R51" i="12" s="1"/>
  <c r="Q35" i="12"/>
  <c r="R35" i="12" s="1"/>
  <c r="P35" i="12"/>
  <c r="Q50" i="12"/>
  <c r="R50" i="12" s="1"/>
  <c r="P50" i="12"/>
  <c r="Q39" i="12"/>
  <c r="R39" i="12" s="1"/>
  <c r="P39" i="12"/>
  <c r="Q56" i="12"/>
  <c r="R56" i="12" s="1"/>
  <c r="P56" i="12"/>
  <c r="Q20" i="12"/>
  <c r="R20" i="12" s="1"/>
  <c r="P20" i="12"/>
  <c r="P58" i="12"/>
  <c r="Q58" i="12"/>
  <c r="R58" i="12" s="1"/>
  <c r="Q10" i="12"/>
  <c r="R10" i="12" s="1"/>
  <c r="P10" i="12"/>
  <c r="Q14" i="12"/>
  <c r="R14" i="12" s="1"/>
  <c r="P14" i="12"/>
  <c r="Q15" i="12"/>
  <c r="R15" i="12" s="1"/>
  <c r="P15" i="12"/>
  <c r="P26" i="12"/>
  <c r="Q26" i="12"/>
  <c r="R26" i="12" s="1"/>
  <c r="Q36" i="12"/>
  <c r="R36" i="12" s="1"/>
  <c r="P36" i="12"/>
  <c r="Q31" i="12"/>
  <c r="R31" i="12" s="1"/>
  <c r="P31" i="12"/>
  <c r="P44" i="12"/>
  <c r="Q44" i="12"/>
  <c r="R44" i="12" s="1"/>
  <c r="P49" i="12"/>
  <c r="Q49" i="12"/>
  <c r="R49" i="12" s="1"/>
  <c r="Q47" i="12"/>
  <c r="R47" i="12" s="1"/>
  <c r="P47" i="12"/>
  <c r="Q55" i="12"/>
  <c r="R55" i="12" s="1"/>
  <c r="P55" i="12"/>
  <c r="P60" i="12"/>
  <c r="Q60" i="12"/>
  <c r="R60" i="12" s="1"/>
  <c r="Q62" i="12"/>
  <c r="R62" i="12" s="1"/>
  <c r="P62" i="12"/>
  <c r="Q12" i="12"/>
  <c r="R12" i="12" s="1"/>
  <c r="P12" i="12"/>
  <c r="P16" i="12"/>
  <c r="Q16" i="12"/>
  <c r="R16" i="12" s="1"/>
  <c r="Q24" i="12"/>
  <c r="R24" i="12" s="1"/>
  <c r="P24" i="12"/>
  <c r="Q28" i="12"/>
  <c r="R28" i="12" s="1"/>
  <c r="P28" i="12"/>
  <c r="Q32" i="12"/>
  <c r="R32" i="12" s="1"/>
  <c r="P32" i="12"/>
  <c r="Q33" i="12"/>
  <c r="R33" i="12" s="1"/>
  <c r="P33" i="12"/>
  <c r="Q42" i="12"/>
  <c r="R42" i="12" s="1"/>
  <c r="P42" i="12"/>
  <c r="P48" i="12"/>
  <c r="Q48" i="12"/>
  <c r="R48" i="12" s="1"/>
  <c r="Q52" i="12"/>
  <c r="R52" i="12" s="1"/>
  <c r="P52" i="12"/>
  <c r="P63" i="12"/>
  <c r="Q63" i="12"/>
  <c r="R63" i="12" s="1"/>
  <c r="Q65" i="12"/>
  <c r="R65" i="12" s="1"/>
  <c r="P65" i="12"/>
  <c r="P37" i="11"/>
  <c r="Q37" i="11"/>
  <c r="R37" i="11" s="1"/>
  <c r="Q61" i="11"/>
  <c r="R61" i="11" s="1"/>
  <c r="P61" i="11"/>
  <c r="Q60" i="11"/>
  <c r="R60" i="11" s="1"/>
  <c r="P60" i="11"/>
  <c r="P33" i="11"/>
  <c r="Q33" i="11"/>
  <c r="R33" i="11" s="1"/>
  <c r="Q51" i="11"/>
  <c r="R51" i="11" s="1"/>
  <c r="P51" i="11"/>
  <c r="P45" i="11"/>
  <c r="Q39" i="11"/>
  <c r="R39" i="11" s="1"/>
  <c r="P39" i="11"/>
  <c r="P36" i="11"/>
  <c r="Q36" i="11"/>
  <c r="R36" i="11" s="1"/>
  <c r="Q22" i="11"/>
  <c r="R22" i="11" s="1"/>
  <c r="P22" i="11"/>
  <c r="Q31" i="11"/>
  <c r="R31" i="11" s="1"/>
  <c r="P31" i="11"/>
  <c r="P18" i="11"/>
  <c r="Q18" i="11"/>
  <c r="R18" i="11" s="1"/>
  <c r="Q16" i="11"/>
  <c r="R16" i="11" s="1"/>
  <c r="P16" i="11"/>
  <c r="P10" i="11"/>
  <c r="Q29" i="11"/>
  <c r="R29" i="11" s="1"/>
  <c r="P29" i="11"/>
  <c r="Q17" i="11"/>
  <c r="R17" i="11" s="1"/>
  <c r="P17" i="11"/>
  <c r="Q26" i="11"/>
  <c r="R26" i="11" s="1"/>
  <c r="P26" i="11"/>
  <c r="Q44" i="11"/>
  <c r="R44" i="11" s="1"/>
  <c r="P44" i="11"/>
  <c r="Q56" i="11"/>
  <c r="R56" i="11" s="1"/>
  <c r="P56" i="11"/>
  <c r="Q11" i="11"/>
  <c r="R11" i="11" s="1"/>
  <c r="P11" i="11"/>
  <c r="Q38" i="11"/>
  <c r="R38" i="11" s="1"/>
  <c r="P38" i="11"/>
  <c r="Q49" i="11"/>
  <c r="R49" i="11" s="1"/>
  <c r="P49" i="11"/>
  <c r="Q63" i="11"/>
  <c r="R63" i="11" s="1"/>
  <c r="P63" i="11"/>
  <c r="Q30" i="11"/>
  <c r="R30" i="11" s="1"/>
  <c r="P30" i="11"/>
  <c r="Q50" i="11"/>
  <c r="R50" i="11" s="1"/>
  <c r="P50" i="11"/>
  <c r="Q59" i="11"/>
  <c r="R59" i="11" s="1"/>
  <c r="P59" i="11"/>
  <c r="P12" i="11"/>
  <c r="Q12" i="11"/>
  <c r="R12" i="11" s="1"/>
  <c r="Q23" i="11"/>
  <c r="R23" i="11" s="1"/>
  <c r="P23" i="11"/>
  <c r="Q47" i="11"/>
  <c r="R47" i="11" s="1"/>
  <c r="P47" i="11"/>
  <c r="Q54" i="11"/>
  <c r="R54" i="11" s="1"/>
  <c r="P54" i="11"/>
  <c r="Q15" i="11"/>
  <c r="R15" i="11" s="1"/>
  <c r="P15" i="11"/>
  <c r="Q40" i="11"/>
  <c r="R40" i="11" s="1"/>
  <c r="P40" i="11"/>
  <c r="Q41" i="11"/>
  <c r="R41" i="11" s="1"/>
  <c r="P41" i="11"/>
  <c r="Q21" i="11"/>
  <c r="R21" i="11" s="1"/>
  <c r="P21" i="11"/>
  <c r="Q25" i="11"/>
  <c r="R25" i="11" s="1"/>
  <c r="P25" i="11"/>
  <c r="Q55" i="11"/>
  <c r="R55" i="11" s="1"/>
  <c r="P55" i="11"/>
  <c r="Q62" i="11"/>
  <c r="R62" i="11" s="1"/>
  <c r="P62" i="11"/>
  <c r="Q14" i="11"/>
  <c r="R14" i="11" s="1"/>
  <c r="P14" i="11"/>
  <c r="Q13" i="11"/>
  <c r="R13" i="11" s="1"/>
  <c r="P13" i="11"/>
  <c r="Q42" i="11"/>
  <c r="R42" i="11" s="1"/>
  <c r="P42" i="11"/>
  <c r="Q53" i="11"/>
  <c r="R53" i="11" s="1"/>
  <c r="P53" i="11"/>
  <c r="Q34" i="11"/>
  <c r="R34" i="11" s="1"/>
  <c r="P34" i="11"/>
  <c r="Q64" i="11"/>
  <c r="R64" i="11" s="1"/>
  <c r="P64" i="11"/>
  <c r="P9" i="11"/>
  <c r="P24" i="11"/>
  <c r="P19" i="11"/>
  <c r="P20" i="11"/>
  <c r="P27" i="11"/>
  <c r="P28" i="11"/>
  <c r="P32" i="11"/>
  <c r="P43" i="11"/>
  <c r="P35" i="11"/>
  <c r="P48" i="11"/>
  <c r="P52" i="11"/>
  <c r="P46" i="11"/>
  <c r="P58" i="11"/>
  <c r="P57" i="11"/>
  <c r="P65" i="11"/>
  <c r="P9" i="8"/>
  <c r="Q9" i="8"/>
  <c r="R9" i="8" s="1"/>
  <c r="Q11" i="8"/>
  <c r="R11" i="8" s="1"/>
  <c r="P11" i="8"/>
  <c r="P23" i="8"/>
  <c r="Q23" i="8"/>
  <c r="R23" i="8" s="1"/>
  <c r="Q31" i="8"/>
  <c r="R31" i="8" s="1"/>
  <c r="P31" i="8"/>
  <c r="Q32" i="8"/>
  <c r="R32" i="8" s="1"/>
  <c r="P32" i="8"/>
  <c r="P56" i="8"/>
  <c r="Q56" i="8"/>
  <c r="R56" i="8" s="1"/>
  <c r="P15" i="8"/>
  <c r="Q15" i="8"/>
  <c r="R15" i="8" s="1"/>
  <c r="Q47" i="8"/>
  <c r="R47" i="8" s="1"/>
  <c r="P47" i="8"/>
  <c r="Q57" i="8"/>
  <c r="R57" i="8" s="1"/>
  <c r="P57" i="8"/>
  <c r="Q18" i="8"/>
  <c r="R18" i="8" s="1"/>
  <c r="P18" i="8"/>
  <c r="P36" i="8"/>
  <c r="Q36" i="8"/>
  <c r="R36" i="8" s="1"/>
  <c r="Q46" i="8"/>
  <c r="R46" i="8" s="1"/>
  <c r="P46" i="8"/>
  <c r="Q59" i="8"/>
  <c r="R59" i="8" s="1"/>
  <c r="P59" i="8"/>
  <c r="P26" i="8"/>
  <c r="Q26" i="8"/>
  <c r="R26" i="8" s="1"/>
  <c r="Q10" i="8"/>
  <c r="R10" i="8" s="1"/>
  <c r="P10" i="8"/>
  <c r="Q25" i="8"/>
  <c r="R25" i="8" s="1"/>
  <c r="P25" i="8"/>
  <c r="Q30" i="8"/>
  <c r="R30" i="8" s="1"/>
  <c r="P30" i="8"/>
  <c r="Q34" i="8"/>
  <c r="R34" i="8" s="1"/>
  <c r="P34" i="8"/>
  <c r="Q50" i="8"/>
  <c r="R50" i="8" s="1"/>
  <c r="P50" i="8"/>
  <c r="P54" i="8"/>
  <c r="Q54" i="8"/>
  <c r="R54" i="8" s="1"/>
  <c r="Q55" i="8"/>
  <c r="R55" i="8" s="1"/>
  <c r="P55" i="8"/>
  <c r="Q13" i="8"/>
  <c r="R13" i="8" s="1"/>
  <c r="P13" i="8"/>
  <c r="Q20" i="8"/>
  <c r="R20" i="8" s="1"/>
  <c r="P20" i="8"/>
  <c r="Q35" i="8"/>
  <c r="R35" i="8" s="1"/>
  <c r="P35" i="8"/>
  <c r="Q37" i="8"/>
  <c r="R37" i="8" s="1"/>
  <c r="P37" i="8"/>
  <c r="P45" i="8"/>
  <c r="Q45" i="8"/>
  <c r="R45" i="8" s="1"/>
  <c r="Q48" i="8"/>
  <c r="R48" i="8" s="1"/>
  <c r="P48" i="8"/>
  <c r="P52" i="8"/>
  <c r="Q52" i="8"/>
  <c r="R52" i="8" s="1"/>
  <c r="Q65" i="8"/>
  <c r="R65" i="8" s="1"/>
  <c r="P65" i="8"/>
  <c r="Q21" i="8"/>
  <c r="R21" i="8" s="1"/>
  <c r="Q27" i="8"/>
  <c r="R27" i="8" s="1"/>
  <c r="Q40" i="8"/>
  <c r="R40" i="8" s="1"/>
  <c r="Q64" i="8"/>
  <c r="R64" i="8" s="1"/>
  <c r="Q60" i="8"/>
  <c r="R60" i="8" s="1"/>
  <c r="Q53" i="8"/>
  <c r="R53" i="8" s="1"/>
  <c r="Q58" i="8"/>
  <c r="R58" i="8" s="1"/>
  <c r="P16" i="8"/>
  <c r="P22" i="8"/>
  <c r="P19" i="8"/>
  <c r="P17" i="8"/>
  <c r="P29" i="8"/>
  <c r="P24" i="8"/>
  <c r="P41" i="8"/>
  <c r="P43" i="8"/>
  <c r="P39" i="8"/>
  <c r="P49" i="8"/>
  <c r="P38" i="8"/>
  <c r="P62" i="8"/>
  <c r="P63" i="8"/>
  <c r="P51" i="8"/>
  <c r="P12" i="8"/>
  <c r="P14" i="8"/>
  <c r="P28" i="8"/>
  <c r="P44" i="8"/>
  <c r="P42" i="8"/>
  <c r="P33" i="8"/>
  <c r="P61" i="8"/>
  <c r="P50" i="9"/>
  <c r="P46" i="9"/>
  <c r="P62" i="9"/>
  <c r="P44" i="9"/>
  <c r="P21" i="9"/>
  <c r="P25" i="9"/>
  <c r="Q12" i="9"/>
  <c r="R12" i="9" s="1"/>
  <c r="P12" i="9"/>
  <c r="Q16" i="9"/>
  <c r="R16" i="9" s="1"/>
  <c r="P16" i="9"/>
  <c r="Q23" i="9"/>
  <c r="R23" i="9" s="1"/>
  <c r="P23" i="9"/>
  <c r="Q9" i="9"/>
  <c r="R9" i="9" s="1"/>
  <c r="P9" i="9"/>
  <c r="Q11" i="9"/>
  <c r="R11" i="9" s="1"/>
  <c r="P11" i="9"/>
  <c r="Q18" i="9"/>
  <c r="R18" i="9" s="1"/>
  <c r="P18" i="9"/>
  <c r="P10" i="9"/>
  <c r="Q22" i="9"/>
  <c r="R22" i="9" s="1"/>
  <c r="P22" i="9"/>
  <c r="Q20" i="9"/>
  <c r="R20" i="9" s="1"/>
  <c r="P20" i="9"/>
  <c r="P33" i="9"/>
  <c r="P27" i="9"/>
  <c r="P40" i="9"/>
  <c r="P47" i="9"/>
  <c r="Q37" i="9"/>
  <c r="R37" i="9" s="1"/>
  <c r="P37" i="9"/>
  <c r="P52" i="9"/>
  <c r="Q54" i="9"/>
  <c r="R54" i="9" s="1"/>
  <c r="P54" i="9"/>
  <c r="P56" i="9"/>
  <c r="P13" i="9"/>
  <c r="P26" i="9"/>
  <c r="Q32" i="9"/>
  <c r="R32" i="9" s="1"/>
  <c r="P32" i="9"/>
  <c r="Q63" i="9"/>
  <c r="R63" i="9" s="1"/>
  <c r="P63" i="9"/>
  <c r="P28" i="9"/>
  <c r="P41" i="9"/>
  <c r="P35" i="9"/>
  <c r="Q30" i="9"/>
  <c r="R30" i="9" s="1"/>
  <c r="P30" i="9"/>
  <c r="P48" i="9"/>
  <c r="Q51" i="9"/>
  <c r="R51" i="9" s="1"/>
  <c r="P51" i="9"/>
  <c r="P59" i="9"/>
  <c r="Q57" i="9"/>
  <c r="R57" i="9" s="1"/>
  <c r="P57" i="9"/>
  <c r="Q17" i="9"/>
  <c r="R17" i="9" s="1"/>
  <c r="P17" i="9"/>
  <c r="P14" i="9"/>
  <c r="P24" i="9"/>
  <c r="Q34" i="9"/>
  <c r="R34" i="9" s="1"/>
  <c r="P34" i="9"/>
  <c r="Q65" i="9"/>
  <c r="R65" i="9" s="1"/>
  <c r="P65" i="9"/>
  <c r="P19" i="9"/>
  <c r="P29" i="9"/>
  <c r="P36" i="9"/>
  <c r="Q43" i="9"/>
  <c r="R43" i="9" s="1"/>
  <c r="P43" i="9"/>
  <c r="P38" i="9"/>
  <c r="Q55" i="9"/>
  <c r="R55" i="9" s="1"/>
  <c r="P55" i="9"/>
  <c r="P58" i="9"/>
  <c r="Q49" i="9"/>
  <c r="R49" i="9" s="1"/>
  <c r="P49" i="9"/>
  <c r="P61" i="9"/>
  <c r="Q15" i="9"/>
  <c r="R15" i="9" s="1"/>
  <c r="P15" i="9"/>
  <c r="Q31" i="9"/>
  <c r="R31" i="9" s="1"/>
  <c r="P31" i="9"/>
  <c r="P42" i="9"/>
  <c r="Q39" i="9"/>
  <c r="R39" i="9" s="1"/>
  <c r="P39" i="9"/>
  <c r="Q45" i="9"/>
  <c r="R45" i="9" s="1"/>
  <c r="P45" i="9"/>
  <c r="Q53" i="9"/>
  <c r="R53" i="9" s="1"/>
  <c r="P53" i="9"/>
  <c r="Q64" i="9"/>
  <c r="R64" i="9" s="1"/>
  <c r="P64" i="9"/>
  <c r="Q60" i="9"/>
  <c r="R60" i="9" s="1"/>
  <c r="P60" i="9"/>
  <c r="Q10" i="10"/>
  <c r="R10" i="10" s="1"/>
  <c r="P10" i="10"/>
  <c r="P63" i="10"/>
  <c r="Q63" i="10"/>
  <c r="R63" i="10" s="1"/>
  <c r="P60" i="10"/>
  <c r="Q60" i="10"/>
  <c r="R60" i="10" s="1"/>
  <c r="P28" i="10"/>
  <c r="P26" i="10"/>
  <c r="Q26" i="10"/>
  <c r="R26" i="10" s="1"/>
  <c r="Q17" i="10"/>
  <c r="R17" i="10" s="1"/>
  <c r="P17" i="10"/>
  <c r="Q15" i="10"/>
  <c r="R15" i="10" s="1"/>
  <c r="P15" i="10"/>
  <c r="Q36" i="10"/>
  <c r="R36" i="10" s="1"/>
  <c r="P36" i="10"/>
  <c r="Q29" i="10"/>
  <c r="R29" i="10" s="1"/>
  <c r="P29" i="10"/>
  <c r="Q35" i="10"/>
  <c r="R35" i="10" s="1"/>
  <c r="P35" i="10"/>
  <c r="Q57" i="10"/>
  <c r="R57" i="10" s="1"/>
  <c r="P57" i="10"/>
  <c r="Q54" i="10"/>
  <c r="R54" i="10" s="1"/>
  <c r="P54" i="10"/>
  <c r="P20" i="10"/>
  <c r="P65" i="10"/>
  <c r="P41" i="10"/>
  <c r="Q42" i="10"/>
  <c r="R42" i="10" s="1"/>
  <c r="P42" i="10"/>
  <c r="Q62" i="10"/>
  <c r="R62" i="10" s="1"/>
  <c r="P62" i="10"/>
  <c r="Q14" i="10"/>
  <c r="R14" i="10" s="1"/>
  <c r="P14" i="10"/>
  <c r="P9" i="10"/>
  <c r="Q12" i="10"/>
  <c r="R12" i="10" s="1"/>
  <c r="P12" i="10"/>
  <c r="Q16" i="10"/>
  <c r="R16" i="10" s="1"/>
  <c r="P16" i="10"/>
  <c r="Q11" i="10"/>
  <c r="R11" i="10" s="1"/>
  <c r="P11" i="10"/>
  <c r="Q43" i="10"/>
  <c r="R43" i="10" s="1"/>
  <c r="P43" i="10"/>
  <c r="Q53" i="10"/>
  <c r="R53" i="10" s="1"/>
  <c r="P53" i="10"/>
  <c r="Q48" i="10"/>
  <c r="R48" i="10" s="1"/>
  <c r="P48" i="10"/>
  <c r="Q58" i="10"/>
  <c r="R58" i="10" s="1"/>
  <c r="P58" i="10"/>
  <c r="Q39" i="10"/>
  <c r="R39" i="10" s="1"/>
  <c r="P39" i="10"/>
  <c r="Q64" i="10"/>
  <c r="R64" i="10" s="1"/>
  <c r="P64" i="10"/>
  <c r="Q56" i="10"/>
  <c r="R56" i="10" s="1"/>
  <c r="P56" i="10"/>
  <c r="Q19" i="10"/>
  <c r="R19" i="10" s="1"/>
  <c r="P19" i="10"/>
  <c r="Q13" i="10"/>
  <c r="R13" i="10" s="1"/>
  <c r="P13" i="10"/>
  <c r="Q23" i="10"/>
  <c r="R23" i="10" s="1"/>
  <c r="P23" i="10"/>
  <c r="Q46" i="10"/>
  <c r="R46" i="10" s="1"/>
  <c r="P46" i="10"/>
  <c r="Q38" i="10"/>
  <c r="R38" i="10" s="1"/>
  <c r="P38" i="10"/>
  <c r="Q51" i="10"/>
  <c r="R51" i="10" s="1"/>
  <c r="P51" i="10"/>
  <c r="Q59" i="10"/>
  <c r="R59" i="10" s="1"/>
  <c r="P59" i="10"/>
  <c r="Q55" i="10"/>
  <c r="R55" i="10" s="1"/>
  <c r="P55" i="10"/>
  <c r="Q44" i="10"/>
  <c r="R44" i="10" s="1"/>
  <c r="P44" i="10"/>
  <c r="Q37" i="10"/>
  <c r="R37" i="10" s="1"/>
  <c r="P37" i="10"/>
  <c r="Q22" i="10"/>
  <c r="R22" i="10" s="1"/>
  <c r="P22" i="10"/>
  <c r="Q21" i="10"/>
  <c r="R21" i="10" s="1"/>
  <c r="P21" i="10"/>
  <c r="Q27" i="10"/>
  <c r="R27" i="10" s="1"/>
  <c r="P27" i="10"/>
  <c r="Q45" i="10"/>
  <c r="R45" i="10" s="1"/>
  <c r="P45" i="10"/>
  <c r="Q32" i="10"/>
  <c r="R32" i="10" s="1"/>
  <c r="P32" i="10"/>
  <c r="Q24" i="10"/>
  <c r="R24" i="10" s="1"/>
  <c r="P24" i="10"/>
  <c r="Q34" i="10"/>
  <c r="R34" i="10" s="1"/>
  <c r="P34" i="10"/>
  <c r="Q40" i="10"/>
  <c r="R40" i="10" s="1"/>
  <c r="P40" i="10"/>
  <c r="Q50" i="10"/>
  <c r="R50" i="10" s="1"/>
  <c r="P50" i="10"/>
  <c r="Q18" i="10"/>
  <c r="R18" i="10" s="1"/>
  <c r="P18" i="10"/>
  <c r="Q31" i="10"/>
  <c r="R31" i="10" s="1"/>
  <c r="P31" i="10"/>
  <c r="Q25" i="10"/>
  <c r="R25" i="10" s="1"/>
  <c r="P25" i="10"/>
  <c r="Q30" i="10"/>
  <c r="R30" i="10" s="1"/>
  <c r="P30" i="10"/>
  <c r="Q52" i="10"/>
  <c r="R52" i="10" s="1"/>
  <c r="P52" i="10"/>
  <c r="Q47" i="10"/>
  <c r="R47" i="10" s="1"/>
  <c r="P47" i="10"/>
  <c r="Q33" i="10"/>
  <c r="R33" i="10" s="1"/>
  <c r="P33" i="10"/>
  <c r="Q61" i="10"/>
  <c r="R61" i="10" s="1"/>
  <c r="P61" i="10"/>
  <c r="Q49" i="10"/>
  <c r="R49" i="10" s="1"/>
  <c r="P49" i="10"/>
  <c r="P55" i="7"/>
  <c r="Q55" i="7"/>
  <c r="R55" i="7" s="1"/>
  <c r="P11" i="7"/>
  <c r="Q19" i="7"/>
  <c r="R19" i="7" s="1"/>
  <c r="P19" i="7"/>
  <c r="Q24" i="7"/>
  <c r="R24" i="7" s="1"/>
  <c r="P24" i="7"/>
  <c r="Q53" i="7"/>
  <c r="R53" i="7" s="1"/>
  <c r="P53" i="7"/>
  <c r="Q30" i="7"/>
  <c r="R30" i="7" s="1"/>
  <c r="P30" i="7"/>
  <c r="Q15" i="7"/>
  <c r="R15" i="7" s="1"/>
  <c r="P15" i="7"/>
  <c r="Q23" i="7"/>
  <c r="R23" i="7" s="1"/>
  <c r="P23" i="7"/>
  <c r="Q61" i="7"/>
  <c r="R61" i="7" s="1"/>
  <c r="P61" i="7"/>
  <c r="Q41" i="7"/>
  <c r="R41" i="7" s="1"/>
  <c r="P41" i="7"/>
  <c r="Q31" i="7"/>
  <c r="R31" i="7" s="1"/>
  <c r="P31" i="7"/>
  <c r="Q57" i="7"/>
  <c r="R57" i="7" s="1"/>
  <c r="P57" i="7"/>
  <c r="Q9" i="7"/>
  <c r="R9" i="7" s="1"/>
  <c r="P9" i="7"/>
  <c r="P22" i="7"/>
  <c r="Q22" i="7"/>
  <c r="R22" i="7" s="1"/>
  <c r="P39" i="7"/>
  <c r="Q39" i="7"/>
  <c r="R39" i="7" s="1"/>
  <c r="Q32" i="7"/>
  <c r="R32" i="7" s="1"/>
  <c r="P32" i="7"/>
  <c r="Q44" i="7"/>
  <c r="R44" i="7" s="1"/>
  <c r="P44" i="7"/>
  <c r="Q51" i="7"/>
  <c r="R51" i="7" s="1"/>
  <c r="P51" i="7"/>
  <c r="Q58" i="7"/>
  <c r="R58" i="7" s="1"/>
  <c r="P58" i="7"/>
  <c r="Q20" i="7"/>
  <c r="R20" i="7" s="1"/>
  <c r="P20" i="7"/>
  <c r="Q48" i="7"/>
  <c r="R48" i="7" s="1"/>
  <c r="P48" i="7"/>
  <c r="Q34" i="7"/>
  <c r="R34" i="7" s="1"/>
  <c r="P34" i="7"/>
  <c r="Q60" i="7"/>
  <c r="R60" i="7" s="1"/>
  <c r="P60" i="7"/>
  <c r="Q14" i="7"/>
  <c r="R14" i="7" s="1"/>
  <c r="P14" i="7"/>
  <c r="Q17" i="7"/>
  <c r="R17" i="7" s="1"/>
  <c r="P17" i="7"/>
  <c r="P28" i="7"/>
  <c r="Q28" i="7"/>
  <c r="R28" i="7" s="1"/>
  <c r="Q29" i="7"/>
  <c r="R29" i="7" s="1"/>
  <c r="P29" i="7"/>
  <c r="Q35" i="7"/>
  <c r="R35" i="7" s="1"/>
  <c r="P35" i="7"/>
  <c r="Q36" i="7"/>
  <c r="R36" i="7" s="1"/>
  <c r="P36" i="7"/>
  <c r="Q46" i="7"/>
  <c r="R46" i="7" s="1"/>
  <c r="P46" i="7"/>
  <c r="Q13" i="7"/>
  <c r="R13" i="7" s="1"/>
  <c r="P13" i="7"/>
  <c r="Q40" i="7"/>
  <c r="R40" i="7" s="1"/>
  <c r="P40" i="7"/>
  <c r="Q42" i="7"/>
  <c r="R42" i="7" s="1"/>
  <c r="P42" i="7"/>
  <c r="Q52" i="7"/>
  <c r="R52" i="7" s="1"/>
  <c r="P52" i="7"/>
  <c r="Q49" i="7"/>
  <c r="R49" i="7" s="1"/>
  <c r="P49" i="7"/>
  <c r="Q21" i="7"/>
  <c r="R21" i="7" s="1"/>
  <c r="P21" i="7"/>
  <c r="Q25" i="7"/>
  <c r="R25" i="7" s="1"/>
  <c r="P25" i="7"/>
  <c r="Q27" i="7"/>
  <c r="R27" i="7" s="1"/>
  <c r="P27" i="7"/>
  <c r="Q54" i="7"/>
  <c r="R54" i="7" s="1"/>
  <c r="P54" i="7"/>
  <c r="Q47" i="7"/>
  <c r="R47" i="7" s="1"/>
  <c r="P47" i="7"/>
  <c r="Q59" i="7"/>
  <c r="R59" i="7" s="1"/>
  <c r="P59" i="7"/>
  <c r="P12" i="7"/>
  <c r="P43" i="7"/>
  <c r="P56" i="7"/>
  <c r="P50" i="7"/>
  <c r="Q16" i="7"/>
  <c r="R16" i="7" s="1"/>
  <c r="Q18" i="7"/>
  <c r="R18" i="7" s="1"/>
  <c r="Q26" i="7"/>
  <c r="R26" i="7" s="1"/>
  <c r="Q10" i="7"/>
  <c r="R10" i="7" s="1"/>
  <c r="Q33" i="7"/>
  <c r="R33" i="7" s="1"/>
  <c r="Q45" i="7"/>
  <c r="R45" i="7" s="1"/>
  <c r="Q38" i="7"/>
  <c r="R38" i="7" s="1"/>
  <c r="Q37" i="7"/>
  <c r="R37" i="7" s="1"/>
  <c r="P9" i="6"/>
  <c r="L61" i="6"/>
  <c r="N61" i="6" s="1"/>
  <c r="Q61" i="6" s="1"/>
  <c r="R61" i="6" s="1"/>
  <c r="L57" i="6"/>
  <c r="N57" i="6" s="1"/>
  <c r="L52" i="6"/>
  <c r="N52" i="6" s="1"/>
  <c r="L58" i="6"/>
  <c r="N58" i="6" s="1"/>
  <c r="L60" i="6"/>
  <c r="N60" i="6" s="1"/>
  <c r="P60" i="6" s="1"/>
  <c r="L53" i="6"/>
  <c r="N53" i="6" s="1"/>
  <c r="L51" i="6"/>
  <c r="N51" i="6" s="1"/>
  <c r="L59" i="6"/>
  <c r="N59" i="6" s="1"/>
  <c r="L45" i="6"/>
  <c r="N45" i="6" s="1"/>
  <c r="P45" i="6" s="1"/>
  <c r="L47" i="6"/>
  <c r="N47" i="6" s="1"/>
  <c r="L56" i="6"/>
  <c r="N56" i="6" s="1"/>
  <c r="L33" i="6"/>
  <c r="N33" i="6" s="1"/>
  <c r="L54" i="6"/>
  <c r="N54" i="6" s="1"/>
  <c r="Q54" i="6" s="1"/>
  <c r="R54" i="6" s="1"/>
  <c r="L39" i="6"/>
  <c r="N39" i="6" s="1"/>
  <c r="L35" i="6"/>
  <c r="N35" i="6" s="1"/>
  <c r="L38" i="6"/>
  <c r="N38" i="6" s="1"/>
  <c r="L32" i="6"/>
  <c r="N32" i="6" s="1"/>
  <c r="Q32" i="6" s="1"/>
  <c r="R32" i="6" s="1"/>
  <c r="L25" i="6"/>
  <c r="N25" i="6" s="1"/>
  <c r="L48" i="6"/>
  <c r="N48" i="6" s="1"/>
  <c r="L36" i="6"/>
  <c r="N36" i="6" s="1"/>
  <c r="L55" i="6"/>
  <c r="N55" i="6" s="1"/>
  <c r="Q55" i="6" s="1"/>
  <c r="R55" i="6" s="1"/>
  <c r="L30" i="6"/>
  <c r="N30" i="6" s="1"/>
  <c r="L28" i="6"/>
  <c r="N28" i="6" s="1"/>
  <c r="L41" i="6"/>
  <c r="N41" i="6" s="1"/>
  <c r="L44" i="6"/>
  <c r="N44" i="6" s="1"/>
  <c r="P44" i="6" s="1"/>
  <c r="L50" i="6"/>
  <c r="N50" i="6" s="1"/>
  <c r="L37" i="6"/>
  <c r="N37" i="6" s="1"/>
  <c r="L31" i="6"/>
  <c r="N31" i="6" s="1"/>
  <c r="L42" i="6"/>
  <c r="N42" i="6" s="1"/>
  <c r="Q42" i="6" s="1"/>
  <c r="R42" i="6" s="1"/>
  <c r="L49" i="6"/>
  <c r="N49" i="6" s="1"/>
  <c r="L34" i="6"/>
  <c r="N34" i="6" s="1"/>
  <c r="L29" i="6"/>
  <c r="N29" i="6" s="1"/>
  <c r="L18" i="6"/>
  <c r="N18" i="6" s="1"/>
  <c r="Q18" i="6" s="1"/>
  <c r="R18" i="6" s="1"/>
  <c r="L46" i="6"/>
  <c r="N46" i="6" s="1"/>
  <c r="L40" i="6"/>
  <c r="N40" i="6" s="1"/>
  <c r="L43" i="6"/>
  <c r="N43" i="6" s="1"/>
  <c r="L27" i="6"/>
  <c r="N27" i="6" s="1"/>
  <c r="Q27" i="6" s="1"/>
  <c r="R27" i="6" s="1"/>
  <c r="L26" i="6"/>
  <c r="N26" i="6" s="1"/>
  <c r="L15" i="6"/>
  <c r="N15" i="6" s="1"/>
  <c r="L22" i="6"/>
  <c r="N22" i="6" s="1"/>
  <c r="L19" i="6"/>
  <c r="N19" i="6" s="1"/>
  <c r="P19" i="6" s="1"/>
  <c r="L14" i="6"/>
  <c r="N14" i="6" s="1"/>
  <c r="L20" i="6"/>
  <c r="N20" i="6" s="1"/>
  <c r="L17" i="6"/>
  <c r="N17" i="6" s="1"/>
  <c r="L16" i="6"/>
  <c r="N16" i="6" s="1"/>
  <c r="Q16" i="6" s="1"/>
  <c r="R16" i="6" s="1"/>
  <c r="L10" i="6"/>
  <c r="N10" i="6" s="1"/>
  <c r="L12" i="6"/>
  <c r="N12" i="6" s="1"/>
  <c r="L21" i="6"/>
  <c r="N21" i="6" s="1"/>
  <c r="L11" i="6"/>
  <c r="N11" i="6" s="1"/>
  <c r="L13" i="6"/>
  <c r="N13" i="6" s="1"/>
  <c r="L23" i="6"/>
  <c r="N23" i="6" s="1"/>
  <c r="L24" i="6"/>
  <c r="N24" i="6" s="1"/>
  <c r="P30" i="15" l="1"/>
  <c r="P38" i="15"/>
  <c r="P13" i="15"/>
  <c r="P15" i="15"/>
  <c r="P65" i="15"/>
  <c r="P51" i="15"/>
  <c r="P43" i="15"/>
  <c r="P26" i="15"/>
  <c r="P46" i="15"/>
  <c r="Q43" i="13"/>
  <c r="R43" i="13" s="1"/>
  <c r="P12" i="15"/>
  <c r="Q44" i="15"/>
  <c r="R44" i="15" s="1"/>
  <c r="P23" i="15"/>
  <c r="Q35" i="15"/>
  <c r="R35" i="15" s="1"/>
  <c r="Q34" i="15"/>
  <c r="R34" i="15" s="1"/>
  <c r="Q19" i="15"/>
  <c r="R19" i="15" s="1"/>
  <c r="P64" i="15"/>
  <c r="Q47" i="15"/>
  <c r="R47" i="15" s="1"/>
  <c r="P14" i="15"/>
  <c r="Q28" i="15"/>
  <c r="R28" i="15" s="1"/>
  <c r="P33" i="15"/>
  <c r="P48" i="15"/>
  <c r="Q41" i="15"/>
  <c r="R41" i="15" s="1"/>
  <c r="P60" i="15"/>
  <c r="P27" i="15"/>
  <c r="Q61" i="15"/>
  <c r="R61" i="15" s="1"/>
  <c r="Q53" i="15"/>
  <c r="R53" i="15" s="1"/>
  <c r="P49" i="15"/>
  <c r="Q21" i="15"/>
  <c r="R21" i="15" s="1"/>
  <c r="P1048575" i="14"/>
  <c r="P1048575" i="13"/>
  <c r="P1048575" i="12"/>
  <c r="P1048575" i="11"/>
  <c r="P1048575" i="8"/>
  <c r="P1048575" i="9"/>
  <c r="P1048575" i="10"/>
  <c r="P1048571" i="7"/>
  <c r="Q14" i="6"/>
  <c r="R14" i="6" s="1"/>
  <c r="P14" i="6"/>
  <c r="Q40" i="6"/>
  <c r="R40" i="6" s="1"/>
  <c r="P40" i="6"/>
  <c r="P31" i="6"/>
  <c r="Q31" i="6"/>
  <c r="R31" i="6" s="1"/>
  <c r="Q47" i="6"/>
  <c r="R47" i="6" s="1"/>
  <c r="P47" i="6"/>
  <c r="P52" i="6"/>
  <c r="Q52" i="6"/>
  <c r="R52" i="6" s="1"/>
  <c r="P13" i="6"/>
  <c r="Q13" i="6"/>
  <c r="R13" i="6" s="1"/>
  <c r="Q26" i="6"/>
  <c r="R26" i="6" s="1"/>
  <c r="P26" i="6"/>
  <c r="Q34" i="6"/>
  <c r="R34" i="6" s="1"/>
  <c r="P34" i="6"/>
  <c r="P41" i="6"/>
  <c r="Q41" i="6"/>
  <c r="R41" i="6" s="1"/>
  <c r="Q53" i="6"/>
  <c r="R53" i="6" s="1"/>
  <c r="P53" i="6"/>
  <c r="P11" i="6"/>
  <c r="Q11" i="6"/>
  <c r="R11" i="6" s="1"/>
  <c r="Q46" i="6"/>
  <c r="R46" i="6" s="1"/>
  <c r="P46" i="6"/>
  <c r="Q37" i="6"/>
  <c r="R37" i="6" s="1"/>
  <c r="P37" i="6"/>
  <c r="P36" i="6"/>
  <c r="Q36" i="6"/>
  <c r="R36" i="6" s="1"/>
  <c r="Q57" i="6"/>
  <c r="R57" i="6" s="1"/>
  <c r="P57" i="6"/>
  <c r="Q49" i="6"/>
  <c r="R49" i="6" s="1"/>
  <c r="P49" i="6"/>
  <c r="Q28" i="6"/>
  <c r="R28" i="6" s="1"/>
  <c r="P28" i="6"/>
  <c r="Q38" i="6"/>
  <c r="R38" i="6" s="1"/>
  <c r="P38" i="6"/>
  <c r="P24" i="6"/>
  <c r="Q24" i="6"/>
  <c r="R24" i="6" s="1"/>
  <c r="P21" i="6"/>
  <c r="Q21" i="6"/>
  <c r="R21" i="6" s="1"/>
  <c r="Q17" i="6"/>
  <c r="R17" i="6" s="1"/>
  <c r="P17" i="6"/>
  <c r="Q50" i="6"/>
  <c r="R50" i="6" s="1"/>
  <c r="P50" i="6"/>
  <c r="Q48" i="6"/>
  <c r="R48" i="6" s="1"/>
  <c r="P48" i="6"/>
  <c r="Q33" i="6"/>
  <c r="R33" i="6" s="1"/>
  <c r="P33" i="6"/>
  <c r="P12" i="6"/>
  <c r="Q12" i="6"/>
  <c r="R12" i="6" s="1"/>
  <c r="P22" i="6"/>
  <c r="Q22" i="6"/>
  <c r="R22" i="6" s="1"/>
  <c r="Q30" i="6"/>
  <c r="R30" i="6" s="1"/>
  <c r="P30" i="6"/>
  <c r="Q35" i="6"/>
  <c r="R35" i="6" s="1"/>
  <c r="P35" i="6"/>
  <c r="P59" i="6"/>
  <c r="Q59" i="6"/>
  <c r="R59" i="6" s="1"/>
  <c r="Q23" i="6"/>
  <c r="R23" i="6" s="1"/>
  <c r="P23" i="6"/>
  <c r="Q20" i="6"/>
  <c r="R20" i="6" s="1"/>
  <c r="P20" i="6"/>
  <c r="Q43" i="6"/>
  <c r="R43" i="6" s="1"/>
  <c r="P43" i="6"/>
  <c r="Q25" i="6"/>
  <c r="R25" i="6" s="1"/>
  <c r="P25" i="6"/>
  <c r="Q56" i="6"/>
  <c r="R56" i="6" s="1"/>
  <c r="P56" i="6"/>
  <c r="Q58" i="6"/>
  <c r="R58" i="6" s="1"/>
  <c r="P58" i="6"/>
  <c r="P10" i="6"/>
  <c r="Q10" i="6"/>
  <c r="R10" i="6" s="1"/>
  <c r="P15" i="6"/>
  <c r="Q15" i="6"/>
  <c r="R15" i="6" s="1"/>
  <c r="Q29" i="6"/>
  <c r="R29" i="6" s="1"/>
  <c r="P29" i="6"/>
  <c r="Q39" i="6"/>
  <c r="R39" i="6" s="1"/>
  <c r="P39" i="6"/>
  <c r="Q51" i="6"/>
  <c r="R51" i="6" s="1"/>
  <c r="P51" i="6"/>
  <c r="P18" i="6"/>
  <c r="P32" i="6"/>
  <c r="Q44" i="6"/>
  <c r="R44" i="6" s="1"/>
  <c r="Q45" i="6"/>
  <c r="R45" i="6" s="1"/>
  <c r="Q60" i="6"/>
  <c r="R60" i="6" s="1"/>
  <c r="P27" i="6"/>
  <c r="P42" i="6"/>
  <c r="P55" i="6"/>
  <c r="P54" i="6"/>
  <c r="Q19" i="6"/>
  <c r="R19" i="6" s="1"/>
  <c r="P16" i="6"/>
  <c r="P61" i="6"/>
  <c r="P1048575" i="15" l="1"/>
  <c r="P1048571" i="6"/>
</calcChain>
</file>

<file path=xl/sharedStrings.xml><?xml version="1.0" encoding="utf-8"?>
<sst xmlns="http://schemas.openxmlformats.org/spreadsheetml/2006/main" count="4052" uniqueCount="183">
  <si>
    <t>UAB "Komunalinių paslaugų centras"</t>
  </si>
  <si>
    <r>
      <t>0</t>
    </r>
    <r>
      <rPr>
        <i/>
        <sz val="10"/>
        <rFont val="Arial"/>
        <family val="2"/>
        <charset val="186"/>
      </rPr>
      <t>C</t>
    </r>
  </si>
  <si>
    <t>Pastatų grupės pagal šilumos suvartojimą</t>
  </si>
  <si>
    <t>Nr.</t>
  </si>
  <si>
    <t>Adresas</t>
  </si>
  <si>
    <t>Namo renovacijos tipas</t>
  </si>
  <si>
    <t>Butų sk.</t>
  </si>
  <si>
    <t>Statybos metai</t>
  </si>
  <si>
    <t>Suvartotas šilumos kiekis</t>
  </si>
  <si>
    <t>Namo 
plotas</t>
  </si>
  <si>
    <t>Apmokestinta šiluma šildymui gyventojams</t>
  </si>
  <si>
    <t>Butų 
plotas</t>
  </si>
  <si>
    <t xml:space="preserve">Šilumos 
suvartojimas šildymui </t>
  </si>
  <si>
    <t xml:space="preserve">Šilumos kaina gyventojams
(su PVM) </t>
  </si>
  <si>
    <t>Mokėjimai už šilumą 1 m² ploto šildymui                 (su PVM)</t>
  </si>
  <si>
    <t>Šilumos suvartojimas 60 m² ploto buto šildymui</t>
  </si>
  <si>
    <t>Mokėjimai už šilumą 60 m² ploto buto šildymui 
(su PVM)</t>
  </si>
  <si>
    <t xml:space="preserve">Iš viso 
</t>
  </si>
  <si>
    <t xml:space="preserve">Karštam vandeniui ruošti </t>
  </si>
  <si>
    <t>Karšto vandens temp. palaikymui</t>
  </si>
  <si>
    <t xml:space="preserve">Patalpų šildymui </t>
  </si>
  <si>
    <t>vnt.</t>
  </si>
  <si>
    <t>metai</t>
  </si>
  <si>
    <t>MWh</t>
  </si>
  <si>
    <t>m²</t>
  </si>
  <si>
    <t>MWh/m²/mėn</t>
  </si>
  <si>
    <t>Eur/MWh</t>
  </si>
  <si>
    <t>Eur/m²/mėn</t>
  </si>
  <si>
    <t>kWh/mėn</t>
  </si>
  <si>
    <t>Eur/mėn</t>
  </si>
  <si>
    <t>Babtai, Kauno g. 25</t>
  </si>
  <si>
    <t>Pilnai renovuotas</t>
  </si>
  <si>
    <t>Karmėlava II, Vilniaus g. 5</t>
  </si>
  <si>
    <t>Karmėlava, Vilniaus g. 4</t>
  </si>
  <si>
    <t>Karmėlava, Vilniaus g. 3</t>
  </si>
  <si>
    <t>Babtai, Kauno g. 14</t>
  </si>
  <si>
    <t>Babtai, Kėdainių g. 2a</t>
  </si>
  <si>
    <t>Karmėlava, Vilniaus g. 1</t>
  </si>
  <si>
    <t>Karmėlava II, Vilniaus g. 2</t>
  </si>
  <si>
    <t>Babtai, Kauno g. 13</t>
  </si>
  <si>
    <t>Batniava, Parko g. 6</t>
  </si>
  <si>
    <t>Karmėlava, Vilniaus g. 8</t>
  </si>
  <si>
    <t>Dalinai renovuotas</t>
  </si>
  <si>
    <t>Babtai, Kauno g. 18</t>
  </si>
  <si>
    <t>Karmėlava, Vilniaus g. 6</t>
  </si>
  <si>
    <t>Sitkūnai, Radistų g. 3</t>
  </si>
  <si>
    <t>Babtai, Kėdainių g. 4</t>
  </si>
  <si>
    <t>Nerenovuotas</t>
  </si>
  <si>
    <t>Karmėlava, Vilniaus g. 7</t>
  </si>
  <si>
    <t>Vandžiogala, Parko g. 11</t>
  </si>
  <si>
    <t>Babtai, Šiltnamių g. 7</t>
  </si>
  <si>
    <t>Babtai, Kėdainių g. 6</t>
  </si>
  <si>
    <t>Babtai, Kėdainių g. 2</t>
  </si>
  <si>
    <t>Babtai, Kauno g. 20</t>
  </si>
  <si>
    <t>Babtai, Kauno g.  8</t>
  </si>
  <si>
    <t>Babtai, Kėdainių g. 8</t>
  </si>
  <si>
    <t>Vandžiogala, Parko g. 15</t>
  </si>
  <si>
    <t>Babtai, Kauno g. 26</t>
  </si>
  <si>
    <t>Vandžiogala, Parko g. 7</t>
  </si>
  <si>
    <t>Vandžiogala, Parko g. 9</t>
  </si>
  <si>
    <t>Babtai, Nevėžio g. 4</t>
  </si>
  <si>
    <t>Vandžiogala, Parko g. 10</t>
  </si>
  <si>
    <t>Vandžiogala, Parko g. 17</t>
  </si>
  <si>
    <t>Vandžiogala, Parko g. 13</t>
  </si>
  <si>
    <t>Babtai, Kauno g. 10</t>
  </si>
  <si>
    <t>Vandžiogala, Parko g. 3</t>
  </si>
  <si>
    <t>Babtai, Kauno g. 28</t>
  </si>
  <si>
    <t>Babtai, Kauno g. 6</t>
  </si>
  <si>
    <t>Babtai, Nevėžio g. 8a</t>
  </si>
  <si>
    <t>Sitkūnai, Sausio 13-osios g. 10</t>
  </si>
  <si>
    <t>Vandžiogala, Parko g. 5</t>
  </si>
  <si>
    <t>Babtai, Kauno g. 12</t>
  </si>
  <si>
    <t>Babtai, Kauno g. 26A</t>
  </si>
  <si>
    <t>Babtai, Nevėžio g. 6</t>
  </si>
  <si>
    <t>Babtai, Kauno g. 16</t>
  </si>
  <si>
    <t>Babtai, Kauno g. 22</t>
  </si>
  <si>
    <t>Babtai, Kauno g. 24</t>
  </si>
  <si>
    <t>Neveronys, Kertupio g. 2</t>
  </si>
  <si>
    <t>Babtai, Nevėžio g. 6a</t>
  </si>
  <si>
    <t>Neveronys, Kertupio g. 1</t>
  </si>
  <si>
    <t>Babtai, Kauno g. 27</t>
  </si>
  <si>
    <t>I. Daugiabučiai suvartojantys mažiausiai šilumos (naujos statybos, kokybiški namai), t.y. vidutiniškai apie 7 kWh/m2 šildymo sezono metu</t>
  </si>
  <si>
    <t>II. Daugiabučiai suvartojantys mažai arba vidutiniškai šilumos (naujos statybos ir kiti kažkiek taupantys šilumą namai), t.y. vidutiniškai apie 12 kWh/m2 šildymo sezono metu</t>
  </si>
  <si>
    <t>III.Daugiabučiai suvartojantys daug šilumos (senos statybos nerenovuoti namai), t.y. vidutiniškai apie 18 kWh/m2 šildymo sezono metu</t>
  </si>
  <si>
    <t>IV. Daugiabučiai suvartojantys labai daug šilumos (senos statybos, labai prastos šiluminės izoliacijos namai), t.y. vidutiniškai apie 30 kWh/m2 ir daugiau šildymo sezono metu</t>
  </si>
  <si>
    <t>Vilkija, Tulpių g. 8</t>
  </si>
  <si>
    <t>Vilkija, Tulpių g. 10</t>
  </si>
  <si>
    <t>Vilkija, Tulpių g. 12</t>
  </si>
  <si>
    <t>Vilkija, Tulpių g. 14</t>
  </si>
  <si>
    <t>Vilkija, Čekiškės g. 120</t>
  </si>
  <si>
    <t>Vidutinė lauko oro temperatūra 2022 m. sausio mėn:</t>
  </si>
  <si>
    <t xml:space="preserve">Dienolaipsniai (2022 m. sausio mėn): </t>
  </si>
  <si>
    <t>Šilumos suvartojimo ir mokėjimų už šilumą analizė UAB Komunalinių paslaugų centro šildomuose daugiabučiuose gyvenamuosiuose namuose  (2022 m. sausio mėn.)</t>
  </si>
  <si>
    <t>Vidutinė lauko oro temperatūra 2022 m. vasario mėn:</t>
  </si>
  <si>
    <t xml:space="preserve">Dienolaipsniai (2022 m. vasario mėn): </t>
  </si>
  <si>
    <t>Šilumos suvartojimo ir mokėjimų už šilumą analizė UAB Komunalinių paslaugų centro šildomuose daugiabučiuose gyvenamuosiuose namuose  (2022 m. vasario mėn.)</t>
  </si>
  <si>
    <t>Vidutinė lauko oro temperatūra 2022 m. gruodis mėn:</t>
  </si>
  <si>
    <t xml:space="preserve">Dienolaipsniai (2022 m. gruodis mėn): </t>
  </si>
  <si>
    <t>Šilumos suvartojimo ir mokėjimų už šilumą analizė UAB Komunalinių paslaugų centro šildomuose daugiabučiuose gyvenamuosiuose namuose  (2022 m. gruodžio mėn.)</t>
  </si>
  <si>
    <t>Mokyklos g. 8, Čekiškė</t>
  </si>
  <si>
    <t>Mokyklos g. 12, Čekiškė</t>
  </si>
  <si>
    <t>Žiglos g. 98, Viršužiglis</t>
  </si>
  <si>
    <t>Lelijų g. 12, Kulautuva</t>
  </si>
  <si>
    <t>Vidutinė lauko oro temperatūra 2022 m. lapkritis mėn:</t>
  </si>
  <si>
    <t xml:space="preserve">Dienolaipsniai (2022 m. lapkritis mėn): </t>
  </si>
  <si>
    <t>Šilumos suvartojimo ir mokėjimų už šilumą analizė UAB Komunalinių paslaugų centro šildomuose daugiabučiuose gyvenamuosiuose namuose  (2022 m. lapkritis mėn.)</t>
  </si>
  <si>
    <t>Šilumos suvartojimo ir mokėjimų už šilumą analizė UAB Komunalinių paslaugų centro šildomuose daugiabučiuose gyvenamuosiuose namuose  (2022 m. kovo mėn.)</t>
  </si>
  <si>
    <t>Vidutinė lauko oro temperatūra 2022 m. kovo mėn:</t>
  </si>
  <si>
    <t xml:space="preserve">Dienolaipsniai (2022 m. kovo mėn): </t>
  </si>
  <si>
    <t>Vidutinė lauko oro temperatūra 2023 m. sausis mėn:</t>
  </si>
  <si>
    <t xml:space="preserve">Dienolaipsniai (2023 m. sausis mėn): </t>
  </si>
  <si>
    <t>Šilumos suvartojimo ir mokėjimų už šilumą analizė UAB Komunalinių paslaugų centro šildomuose daugiabučiuose gyvenamuosiuose namuose  (2023 m. sausio mėn.)</t>
  </si>
  <si>
    <t>Vidutinė lauko oro temperatūra 2023 m. vasario mėn:</t>
  </si>
  <si>
    <t xml:space="preserve">Dienolaipsniai (2023 m. vasario mėn): </t>
  </si>
  <si>
    <t>Šilumos suvartojimo ir mokėjimų už šilumą analizė UAB Komunalinių paslaugų centro šildomuose daugiabučiuose gyvenamuosiuose namuose  (2023 m. vasario mėn.)</t>
  </si>
  <si>
    <t>Vidutinė lauko oro temperatūra 2023 m. kovo mėn:</t>
  </si>
  <si>
    <t xml:space="preserve">Dienolaipsniai (2023 m. kovo mėn): </t>
  </si>
  <si>
    <t>Šilumos suvartojimo ir mokėjimų už šilumą analizė UAB Komunalinių paslaugų centro šildomuose daugiabučiuose gyvenamuosiuose namuose  (2023 m. kovo mėn.)</t>
  </si>
  <si>
    <t>Vidutinė lauko oro temperatūra 2023 m. balandžio mėn:</t>
  </si>
  <si>
    <t xml:space="preserve">Dienolaipsniai (2023 m. balandžio mėn): </t>
  </si>
  <si>
    <t>Šilumos suvartojimo ir mokėjimų už šilumą analizė UAB Komunalinių paslaugų centro šildomuose daugiabučiuose gyvenamuosiuose namuose  (2023 m. balandžio mėn.)</t>
  </si>
  <si>
    <t xml:space="preserve">Kadangi šildymas nutrauktas balandžio 14 d., šilumos suvartojimas ženkliai nukrypsta nuo pilnai šildomų mėn. </t>
  </si>
  <si>
    <t>Vidutinė lauko oro temperatūra 2023 m. lapkričio mėn:</t>
  </si>
  <si>
    <t xml:space="preserve">Dienolaipsniai (2023 m. lapkričio mėn): </t>
  </si>
  <si>
    <t>Šilumos suvartojimo ir mokėjimų už šilumą analizė UAB Komunalinių paslaugų centro šildomuose daugiabučiuose gyvenamuosiuose namuose  (2023 m. lapkričio mėn.)</t>
  </si>
  <si>
    <t>Vidutinė lauko oro temperatūra 2023 m. gruodžio mėn:</t>
  </si>
  <si>
    <t xml:space="preserve">Dienolaipsniai (2023 m. gruodžio mėn): </t>
  </si>
  <si>
    <t>Šilumos suvartojimo ir mokėjimų už šilumą analizė UAB Komunalinių paslaugų centro šildomuose daugiabučiuose gyvenamuosiuose namuose  (2023 m. gruodžio mėn.)</t>
  </si>
  <si>
    <t>Vidutinė lauko oro temperatūra 2024 m. sausio mėn:</t>
  </si>
  <si>
    <t xml:space="preserve">Dienolaipsniai (2024 m. sausio mėn): </t>
  </si>
  <si>
    <t>Šilumos suvartojimo ir mokėjimų už šilumą analizė UAB Komunalinių paslaugų centro šildomuose daugiabučiuose gyvenamuosiuose namuose  (2024 m. sausio mėn.)</t>
  </si>
  <si>
    <t>Vidutinė lauko oro temperatūra 2024 m. vasario mėn:</t>
  </si>
  <si>
    <t xml:space="preserve">Dienolaipsniai (2024 m. vasario mėn): </t>
  </si>
  <si>
    <t>Šilumos suvartojimo ir mokėjimų už šilumą analizė UAB Komunalinių paslaugų centro šildomuose daugiabučiuose gyvenamuosiuose namuose  (2024 m. vasario mėn.)</t>
  </si>
  <si>
    <t>Vidutinė lauko oro temperatūra 2024 m. kovo mėn:</t>
  </si>
  <si>
    <t xml:space="preserve">Dienolaipsniai (2024 m. kovo mėn): </t>
  </si>
  <si>
    <t>Šilumos suvartojimo ir mokėjimų už šilumą analizė UAB Komunalinių paslaugų centro šildomuose daugiabučiuose gyvenamuosiuose namuose  (2024 m. kovo mėn.)</t>
  </si>
  <si>
    <t>Vidutinė lauko oro temperatūra 2024 m. balandžio mėn:</t>
  </si>
  <si>
    <t xml:space="preserve">Dienolaipsniai (2024 m. balandžio mėn): </t>
  </si>
  <si>
    <t>Šilumos suvartojimo ir mokėjimų už šilumą analizė UAB Komunalinių paslaugų centro šildomuose daugiabučiuose gyvenamuosiuose namuose  (2024 m. balandžio mėn.)</t>
  </si>
  <si>
    <t xml:space="preserve">temp. </t>
  </si>
  <si>
    <t xml:space="preserve">6ildymo sezonas prasidėjo spalio 17 d. </t>
  </si>
  <si>
    <t xml:space="preserve">2023 m. </t>
  </si>
  <si>
    <t>Dienolaipsniai</t>
  </si>
  <si>
    <t xml:space="preserve">sausis </t>
  </si>
  <si>
    <t>vasaris</t>
  </si>
  <si>
    <t>kovas</t>
  </si>
  <si>
    <t>balandis</t>
  </si>
  <si>
    <t xml:space="preserve">spalis </t>
  </si>
  <si>
    <t>lapkritis</t>
  </si>
  <si>
    <t>gruodis</t>
  </si>
  <si>
    <t>Vidutinė lauko oro temperatūra 2024 m. lapkričio mėn:</t>
  </si>
  <si>
    <t xml:space="preserve">Dienolaipsniai (2024 m. lapkričio mėn): </t>
  </si>
  <si>
    <t>Šilumos suvartojimo ir mokėjimų už šilumą analizė UAB Komunalinių paslaugų centro šildomuose daugiabučiuose gyvenamuosiuose namuose  (2024 m. lapkričio mėn.)</t>
  </si>
  <si>
    <t>Vidutinė lauko oro temperatūra 2024 m. gruodžio mėn:</t>
  </si>
  <si>
    <t xml:space="preserve">Dienolaipsniai (2024 m. gruodžio mėn): </t>
  </si>
  <si>
    <t>Šilumos suvartojimo ir mokėjimų už šilumą analizė UAB Komunalinių paslaugų centro šildomuose daugiabučiuose gyvenamuosiuose namuose  (2024 m. gruodžio mėn.)</t>
  </si>
  <si>
    <t>Vidutinė lauko oro temperatūra 2025 m. sausio mėn:</t>
  </si>
  <si>
    <t xml:space="preserve">Dienolaipsniai (2025 m. sausio mėn): </t>
  </si>
  <si>
    <t>Šilumos suvartojimo ir mokėjimų už šilumą analizė UAB Komunalinių paslaugų centro šildomuose daugiabučiuose gyvenamuosiuose namuose  (2025 m. sausio mėn.)</t>
  </si>
  <si>
    <t>Vidutinė lauko oro temperatūra 2025 m. gruodžio mėn:</t>
  </si>
  <si>
    <t xml:space="preserve">Dienolaipsniai (2025 m. gruodžio mėn): </t>
  </si>
  <si>
    <t>Šilumos suvartojimo ir mokėjimų už šilumą analizė UAB Komunalinių paslaugų centro šildomuose daugiabučiuose gyvenamuosiuose namuose  (2025 m. gruodžio mėn.)</t>
  </si>
  <si>
    <t>Vidutinė lauko oro temperatūra 2025 m. lapkričio mėn:</t>
  </si>
  <si>
    <t xml:space="preserve">Dienolaipsniai (2025 m. lapkričio mėn): </t>
  </si>
  <si>
    <t>Šilumos suvartojimo ir mokėjimų už šilumą analizė UAB Komunalinių paslaugų centro šildomuose daugiabučiuose gyvenamuosiuose namuose  (2025 m. lapkričio mėn.)</t>
  </si>
  <si>
    <t>Vidutinė lauko oro temperatūra 2025 m. spalio mėn:</t>
  </si>
  <si>
    <t xml:space="preserve">Dienolaipsniai (2025 m. spalio mėn): </t>
  </si>
  <si>
    <t>Vidutinė lauko oro temperatūra 2025 m. vasario mėn:</t>
  </si>
  <si>
    <t xml:space="preserve">Dienolaipsniai (2025 m. vasario mėn): </t>
  </si>
  <si>
    <t>Šilumos suvartojimo ir mokėjimų už šilumą analizė UAB Komunalinių paslaugų centro šildomuose daugiabučiuose gyvenamuosiuose namuose  (2025 m. vasario mėn.)</t>
  </si>
  <si>
    <t>Šilumos suvartojimo ir mokėjimų už šilumą analizė UAB Komunalinių paslaugų centro šildomuose daugiabučiuose gyvenamuosiuose namuose  (2025 m. spalio mėn.)</t>
  </si>
  <si>
    <t>Vidutinė lauko oro temperatūra 2026 m. sausio mėn:</t>
  </si>
  <si>
    <t xml:space="preserve">Dienolaipsniai (2026 m. sausio mėn): </t>
  </si>
  <si>
    <t>Šilumos suvartojimo ir mokėjimų už šilumą analizė UAB Komunalinių paslaugų centro šildomuose daugiabučiuose gyvenamuosiuose namuose  (2026 m. sausio mėn.)</t>
  </si>
  <si>
    <t>Vidutinė lauko oro temperatūra 2025 m. kovo mėn:</t>
  </si>
  <si>
    <t xml:space="preserve">Dienolaipsniai (2025 m. kovo mėn): </t>
  </si>
  <si>
    <t>Šilumos suvartojimo ir mokėjimų už šilumą analizė UAB Komunalinių paslaugų centro šildomuose daugiabučiuose gyvenamuosiuose namuose  (2025 m. kovo mėn.)</t>
  </si>
  <si>
    <t>Vidutinė lauko oro temperatūra 2026 m. vasario mėn:</t>
  </si>
  <si>
    <t xml:space="preserve">Dienolaipsniai (2026 m. vasario mėn): </t>
  </si>
  <si>
    <t>Šilumos suvartojimo ir mokėjimų už šilumą analizė UAB Komunalinių paslaugų centro šildomuose daugiabučiuose gyvenamuosiuose namuose  (2026 m. vasario mėn.)</t>
  </si>
  <si>
    <t>Vidutinė lauko oro temperatūra 2026 m. kovo mėn:</t>
  </si>
  <si>
    <t xml:space="preserve">Dienolaipsniai (2026 m. kovo mėn):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</si>
</sst>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16" x14ac:knownFonts="1">
    <font>
      <sz val="11"/>
      <color theme="1"/>
      <name val="Calibri"/>
      <family val="2"/>
      <scheme val="minor"/>
    </font>
    <font>
      <i/>
      <sz val="10"/>
      <name val="Arial"/>
      <family val="2"/>
      <charset val="186"/>
    </font>
    <font>
      <sz val="8"/>
      <name val="Arial"/>
      <family val="2"/>
      <charset val="186"/>
    </font>
    <font>
      <i/>
      <vertAlign val="superscript"/>
      <sz val="10"/>
      <name val="Arial"/>
      <family val="2"/>
      <charset val="186"/>
    </font>
    <font>
      <i/>
      <sz val="10"/>
      <color indexed="12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"/>
      <family val="2"/>
      <charset val="186"/>
    </font>
    <font>
      <b/>
      <i/>
      <sz val="8"/>
      <name val="Arial"/>
      <family val="2"/>
      <charset val="186"/>
    </font>
    <font>
      <i/>
      <sz val="8"/>
      <name val="Arial"/>
      <family val="2"/>
      <charset val="186"/>
    </font>
    <font>
      <sz val="7.5"/>
      <name val="Arial"/>
      <family val="2"/>
      <charset val="186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  <charset val="186"/>
    </font>
    <font>
      <i/>
      <sz val="11"/>
      <name val="Arial"/>
      <family val="2"/>
      <charset val="186"/>
    </font>
    <font>
      <b/>
      <i/>
      <sz val="10"/>
      <color indexed="12"/>
      <name val="Arial"/>
      <family val="2"/>
      <charset val="186"/>
    </font>
    <font>
      <b/>
      <sz val="11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2" fontId="2" fillId="3" borderId="0" xfId="0" applyNumberFormat="1" applyFont="1" applyFill="1"/>
    <xf numFmtId="2" fontId="2" fillId="3" borderId="0" xfId="0" applyNumberFormat="1" applyFont="1" applyFill="1" applyAlignment="1">
      <alignment horizontal="left" indent="3"/>
    </xf>
    <xf numFmtId="0" fontId="11" fillId="0" borderId="0" xfId="0" applyFont="1"/>
    <xf numFmtId="0" fontId="2" fillId="0" borderId="0" xfId="0" applyFont="1" applyAlignment="1">
      <alignment horizontal="center"/>
    </xf>
    <xf numFmtId="0" fontId="9" fillId="3" borderId="0" xfId="0" applyFont="1" applyFill="1"/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/>
    <xf numFmtId="0" fontId="2" fillId="3" borderId="0" xfId="0" applyFont="1" applyFill="1"/>
    <xf numFmtId="165" fontId="2" fillId="3" borderId="0" xfId="0" applyNumberFormat="1" applyFont="1" applyFill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2" fillId="4" borderId="14" xfId="0" applyFont="1" applyFill="1" applyBorder="1"/>
    <xf numFmtId="0" fontId="2" fillId="4" borderId="14" xfId="0" applyFont="1" applyFill="1" applyBorder="1" applyAlignment="1">
      <alignment horizontal="center"/>
    </xf>
    <xf numFmtId="164" fontId="2" fillId="4" borderId="14" xfId="0" applyNumberFormat="1" applyFont="1" applyFill="1" applyBorder="1"/>
    <xf numFmtId="165" fontId="2" fillId="4" borderId="14" xfId="0" applyNumberFormat="1" applyFont="1" applyFill="1" applyBorder="1"/>
    <xf numFmtId="2" fontId="2" fillId="4" borderId="14" xfId="0" applyNumberFormat="1" applyFont="1" applyFill="1" applyBorder="1"/>
    <xf numFmtId="2" fontId="2" fillId="4" borderId="14" xfId="0" applyNumberFormat="1" applyFont="1" applyFill="1" applyBorder="1" applyAlignment="1">
      <alignment horizontal="left" indent="3"/>
    </xf>
    <xf numFmtId="0" fontId="2" fillId="4" borderId="14" xfId="0" applyFont="1" applyFill="1" applyBorder="1" applyProtection="1">
      <protection locked="0"/>
    </xf>
    <xf numFmtId="0" fontId="7" fillId="0" borderId="22" xfId="0" applyFont="1" applyBorder="1" applyAlignment="1">
      <alignment horizontal="center" vertical="center"/>
    </xf>
    <xf numFmtId="0" fontId="2" fillId="4" borderId="25" xfId="0" applyFont="1" applyFill="1" applyBorder="1"/>
    <xf numFmtId="0" fontId="2" fillId="4" borderId="25" xfId="0" applyFont="1" applyFill="1" applyBorder="1" applyAlignment="1">
      <alignment horizontal="center"/>
    </xf>
    <xf numFmtId="164" fontId="2" fillId="4" borderId="25" xfId="0" applyNumberFormat="1" applyFont="1" applyFill="1" applyBorder="1"/>
    <xf numFmtId="165" fontId="2" fillId="4" borderId="25" xfId="0" applyNumberFormat="1" applyFont="1" applyFill="1" applyBorder="1"/>
    <xf numFmtId="2" fontId="2" fillId="4" borderId="25" xfId="0" applyNumberFormat="1" applyFont="1" applyFill="1" applyBorder="1" applyAlignment="1">
      <alignment horizontal="left" indent="3"/>
    </xf>
    <xf numFmtId="2" fontId="2" fillId="4" borderId="26" xfId="0" applyNumberFormat="1" applyFont="1" applyFill="1" applyBorder="1" applyAlignment="1">
      <alignment horizontal="left" indent="3"/>
    </xf>
    <xf numFmtId="2" fontId="2" fillId="4" borderId="19" xfId="0" applyNumberFormat="1" applyFont="1" applyFill="1" applyBorder="1" applyAlignment="1">
      <alignment horizontal="left" indent="3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4" xfId="0" applyFont="1" applyFill="1" applyBorder="1" applyAlignment="1">
      <alignment horizontal="center"/>
    </xf>
    <xf numFmtId="164" fontId="2" fillId="5" borderId="14" xfId="0" applyNumberFormat="1" applyFont="1" applyFill="1" applyBorder="1"/>
    <xf numFmtId="165" fontId="2" fillId="5" borderId="14" xfId="0" applyNumberFormat="1" applyFont="1" applyFill="1" applyBorder="1"/>
    <xf numFmtId="2" fontId="2" fillId="5" borderId="14" xfId="0" applyNumberFormat="1" applyFont="1" applyFill="1" applyBorder="1"/>
    <xf numFmtId="2" fontId="2" fillId="5" borderId="14" xfId="0" applyNumberFormat="1" applyFont="1" applyFill="1" applyBorder="1" applyAlignment="1">
      <alignment horizontal="left" indent="3"/>
    </xf>
    <xf numFmtId="0" fontId="9" fillId="5" borderId="14" xfId="0" applyFont="1" applyFill="1" applyBorder="1"/>
    <xf numFmtId="2" fontId="2" fillId="5" borderId="19" xfId="0" applyNumberFormat="1" applyFont="1" applyFill="1" applyBorder="1" applyAlignment="1">
      <alignment horizontal="left" indent="3"/>
    </xf>
    <xf numFmtId="0" fontId="2" fillId="5" borderId="21" xfId="0" applyFont="1" applyFill="1" applyBorder="1" applyProtection="1">
      <protection locked="0"/>
    </xf>
    <xf numFmtId="0" fontId="2" fillId="5" borderId="21" xfId="0" applyFont="1" applyFill="1" applyBorder="1" applyAlignment="1">
      <alignment horizontal="center"/>
    </xf>
    <xf numFmtId="164" fontId="2" fillId="5" borderId="21" xfId="0" applyNumberFormat="1" applyFont="1" applyFill="1" applyBorder="1"/>
    <xf numFmtId="165" fontId="2" fillId="5" borderId="21" xfId="0" applyNumberFormat="1" applyFont="1" applyFill="1" applyBorder="1"/>
    <xf numFmtId="2" fontId="2" fillId="5" borderId="21" xfId="0" applyNumberFormat="1" applyFont="1" applyFill="1" applyBorder="1"/>
    <xf numFmtId="2" fontId="2" fillId="5" borderId="21" xfId="0" applyNumberFormat="1" applyFont="1" applyFill="1" applyBorder="1" applyAlignment="1">
      <alignment horizontal="left" indent="3"/>
    </xf>
    <xf numFmtId="2" fontId="2" fillId="5" borderId="27" xfId="0" applyNumberFormat="1" applyFont="1" applyFill="1" applyBorder="1" applyAlignment="1">
      <alignment horizontal="left" indent="3"/>
    </xf>
    <xf numFmtId="0" fontId="9" fillId="4" borderId="14" xfId="0" applyFont="1" applyFill="1" applyBorder="1"/>
    <xf numFmtId="0" fontId="2" fillId="5" borderId="14" xfId="0" applyFont="1" applyFill="1" applyBorder="1" applyProtection="1">
      <protection locked="0"/>
    </xf>
    <xf numFmtId="0" fontId="2" fillId="6" borderId="25" xfId="0" applyFont="1" applyFill="1" applyBorder="1" applyAlignment="1">
      <alignment horizontal="center"/>
    </xf>
    <xf numFmtId="164" fontId="2" fillId="6" borderId="25" xfId="0" applyNumberFormat="1" applyFont="1" applyFill="1" applyBorder="1"/>
    <xf numFmtId="0" fontId="2" fillId="6" borderId="25" xfId="0" applyFont="1" applyFill="1" applyBorder="1"/>
    <xf numFmtId="165" fontId="2" fillId="6" borderId="25" xfId="0" applyNumberFormat="1" applyFont="1" applyFill="1" applyBorder="1"/>
    <xf numFmtId="2" fontId="2" fillId="6" borderId="25" xfId="0" applyNumberFormat="1" applyFont="1" applyFill="1" applyBorder="1" applyAlignment="1">
      <alignment horizontal="left" indent="3"/>
    </xf>
    <xf numFmtId="2" fontId="2" fillId="6" borderId="26" xfId="0" applyNumberFormat="1" applyFont="1" applyFill="1" applyBorder="1" applyAlignment="1">
      <alignment horizontal="left" indent="3"/>
    </xf>
    <xf numFmtId="0" fontId="2" fillId="6" borderId="14" xfId="0" applyFont="1" applyFill="1" applyBorder="1"/>
    <xf numFmtId="0" fontId="2" fillId="6" borderId="14" xfId="0" applyFont="1" applyFill="1" applyBorder="1" applyAlignment="1">
      <alignment horizontal="center"/>
    </xf>
    <xf numFmtId="164" fontId="2" fillId="6" borderId="14" xfId="0" applyNumberFormat="1" applyFont="1" applyFill="1" applyBorder="1"/>
    <xf numFmtId="165" fontId="2" fillId="6" borderId="14" xfId="0" applyNumberFormat="1" applyFont="1" applyFill="1" applyBorder="1"/>
    <xf numFmtId="2" fontId="2" fillId="6" borderId="14" xfId="0" applyNumberFormat="1" applyFont="1" applyFill="1" applyBorder="1" applyAlignment="1">
      <alignment horizontal="left" indent="3"/>
    </xf>
    <xf numFmtId="2" fontId="2" fillId="6" borderId="19" xfId="0" applyNumberFormat="1" applyFont="1" applyFill="1" applyBorder="1" applyAlignment="1">
      <alignment horizontal="left" indent="3"/>
    </xf>
    <xf numFmtId="0" fontId="2" fillId="6" borderId="14" xfId="0" applyFont="1" applyFill="1" applyBorder="1" applyProtection="1">
      <protection locked="0"/>
    </xf>
    <xf numFmtId="0" fontId="10" fillId="6" borderId="14" xfId="0" applyFont="1" applyFill="1" applyBorder="1"/>
    <xf numFmtId="0" fontId="10" fillId="6" borderId="14" xfId="0" applyFont="1" applyFill="1" applyBorder="1" applyAlignment="1">
      <alignment horizontal="center"/>
    </xf>
    <xf numFmtId="0" fontId="2" fillId="6" borderId="21" xfId="0" applyFont="1" applyFill="1" applyBorder="1"/>
    <xf numFmtId="0" fontId="2" fillId="6" borderId="21" xfId="0" applyFont="1" applyFill="1" applyBorder="1" applyAlignment="1">
      <alignment horizontal="center"/>
    </xf>
    <xf numFmtId="164" fontId="2" fillId="6" borderId="21" xfId="0" applyNumberFormat="1" applyFont="1" applyFill="1" applyBorder="1"/>
    <xf numFmtId="165" fontId="2" fillId="6" borderId="21" xfId="0" applyNumberFormat="1" applyFont="1" applyFill="1" applyBorder="1"/>
    <xf numFmtId="2" fontId="2" fillId="6" borderId="21" xfId="0" applyNumberFormat="1" applyFont="1" applyFill="1" applyBorder="1" applyAlignment="1">
      <alignment horizontal="left" indent="3"/>
    </xf>
    <xf numFmtId="2" fontId="2" fillId="6" borderId="27" xfId="0" applyNumberFormat="1" applyFont="1" applyFill="1" applyBorder="1" applyAlignment="1">
      <alignment horizontal="left" indent="3"/>
    </xf>
    <xf numFmtId="2" fontId="2" fillId="6" borderId="5" xfId="0" applyNumberFormat="1" applyFont="1" applyFill="1" applyBorder="1"/>
    <xf numFmtId="0" fontId="2" fillId="6" borderId="32" xfId="0" applyFont="1" applyFill="1" applyBorder="1" applyAlignment="1">
      <alignment horizontal="center"/>
    </xf>
    <xf numFmtId="2" fontId="2" fillId="6" borderId="14" xfId="0" applyNumberFormat="1" applyFont="1" applyFill="1" applyBorder="1"/>
    <xf numFmtId="0" fontId="2" fillId="4" borderId="33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/>
    </xf>
    <xf numFmtId="0" fontId="9" fillId="7" borderId="14" xfId="0" applyFont="1" applyFill="1" applyBorder="1"/>
    <xf numFmtId="164" fontId="2" fillId="7" borderId="14" xfId="0" applyNumberFormat="1" applyFont="1" applyFill="1" applyBorder="1"/>
    <xf numFmtId="0" fontId="2" fillId="7" borderId="14" xfId="0" applyFont="1" applyFill="1" applyBorder="1"/>
    <xf numFmtId="165" fontId="2" fillId="7" borderId="14" xfId="0" applyNumberFormat="1" applyFont="1" applyFill="1" applyBorder="1"/>
    <xf numFmtId="2" fontId="2" fillId="7" borderId="25" xfId="0" applyNumberFormat="1" applyFont="1" applyFill="1" applyBorder="1"/>
    <xf numFmtId="2" fontId="2" fillId="7" borderId="14" xfId="0" applyNumberFormat="1" applyFont="1" applyFill="1" applyBorder="1" applyAlignment="1">
      <alignment horizontal="left" indent="3"/>
    </xf>
    <xf numFmtId="2" fontId="2" fillId="7" borderId="19" xfId="0" applyNumberFormat="1" applyFont="1" applyFill="1" applyBorder="1" applyAlignment="1">
      <alignment horizontal="left" indent="3"/>
    </xf>
    <xf numFmtId="0" fontId="9" fillId="7" borderId="25" xfId="0" applyFont="1" applyFill="1" applyBorder="1"/>
    <xf numFmtId="0" fontId="2" fillId="7" borderId="25" xfId="0" applyFont="1" applyFill="1" applyBorder="1" applyAlignment="1">
      <alignment horizontal="center"/>
    </xf>
    <xf numFmtId="164" fontId="2" fillId="7" borderId="25" xfId="0" applyNumberFormat="1" applyFont="1" applyFill="1" applyBorder="1"/>
    <xf numFmtId="0" fontId="2" fillId="7" borderId="25" xfId="0" applyFont="1" applyFill="1" applyBorder="1"/>
    <xf numFmtId="165" fontId="2" fillId="7" borderId="25" xfId="0" applyNumberFormat="1" applyFont="1" applyFill="1" applyBorder="1"/>
    <xf numFmtId="2" fontId="2" fillId="7" borderId="25" xfId="0" applyNumberFormat="1" applyFont="1" applyFill="1" applyBorder="1" applyAlignment="1">
      <alignment horizontal="left" indent="3"/>
    </xf>
    <xf numFmtId="2" fontId="2" fillId="7" borderId="26" xfId="0" applyNumberFormat="1" applyFont="1" applyFill="1" applyBorder="1" applyAlignment="1">
      <alignment horizontal="left" indent="3"/>
    </xf>
    <xf numFmtId="0" fontId="2" fillId="7" borderId="33" xfId="0" applyFont="1" applyFill="1" applyBorder="1" applyAlignment="1">
      <alignment horizontal="center"/>
    </xf>
    <xf numFmtId="0" fontId="2" fillId="7" borderId="34" xfId="0" applyFont="1" applyFill="1" applyBorder="1" applyAlignment="1">
      <alignment horizontal="center"/>
    </xf>
    <xf numFmtId="2" fontId="2" fillId="7" borderId="14" xfId="0" applyNumberFormat="1" applyFont="1" applyFill="1" applyBorder="1"/>
    <xf numFmtId="0" fontId="2" fillId="7" borderId="32" xfId="0" applyFont="1" applyFill="1" applyBorder="1" applyAlignment="1">
      <alignment horizontal="center"/>
    </xf>
    <xf numFmtId="0" fontId="2" fillId="7" borderId="21" xfId="0" applyFont="1" applyFill="1" applyBorder="1" applyAlignment="1">
      <alignment horizontal="center"/>
    </xf>
    <xf numFmtId="164" fontId="2" fillId="7" borderId="21" xfId="0" applyNumberFormat="1" applyFont="1" applyFill="1" applyBorder="1"/>
    <xf numFmtId="0" fontId="2" fillId="7" borderId="21" xfId="0" applyFont="1" applyFill="1" applyBorder="1"/>
    <xf numFmtId="165" fontId="2" fillId="7" borderId="21" xfId="0" applyNumberFormat="1" applyFont="1" applyFill="1" applyBorder="1"/>
    <xf numFmtId="2" fontId="2" fillId="7" borderId="21" xfId="0" applyNumberFormat="1" applyFont="1" applyFill="1" applyBorder="1" applyAlignment="1">
      <alignment horizontal="left" indent="3"/>
    </xf>
    <xf numFmtId="2" fontId="2" fillId="7" borderId="27" xfId="0" applyNumberFormat="1" applyFont="1" applyFill="1" applyBorder="1" applyAlignment="1">
      <alignment horizontal="left" indent="3"/>
    </xf>
    <xf numFmtId="0" fontId="9" fillId="5" borderId="13" xfId="0" applyFont="1" applyFill="1" applyBorder="1"/>
    <xf numFmtId="164" fontId="2" fillId="5" borderId="13" xfId="0" applyNumberFormat="1" applyFont="1" applyFill="1" applyBorder="1"/>
    <xf numFmtId="0" fontId="2" fillId="5" borderId="13" xfId="0" applyFont="1" applyFill="1" applyBorder="1"/>
    <xf numFmtId="165" fontId="2" fillId="5" borderId="13" xfId="0" applyNumberFormat="1" applyFont="1" applyFill="1" applyBorder="1"/>
    <xf numFmtId="2" fontId="2" fillId="5" borderId="13" xfId="0" applyNumberFormat="1" applyFont="1" applyFill="1" applyBorder="1" applyAlignment="1">
      <alignment horizontal="left" indent="3"/>
    </xf>
    <xf numFmtId="2" fontId="2" fillId="5" borderId="16" xfId="0" applyNumberFormat="1" applyFont="1" applyFill="1" applyBorder="1" applyAlignment="1">
      <alignment horizontal="left" indent="3"/>
    </xf>
    <xf numFmtId="0" fontId="5" fillId="0" borderId="0" xfId="0" applyFont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/>
    </xf>
    <xf numFmtId="0" fontId="2" fillId="6" borderId="33" xfId="0" applyFont="1" applyFill="1" applyBorder="1" applyAlignment="1">
      <alignment horizontal="center"/>
    </xf>
    <xf numFmtId="0" fontId="2" fillId="6" borderId="34" xfId="0" applyFont="1" applyFill="1" applyBorder="1" applyAlignment="1">
      <alignment horizontal="center"/>
    </xf>
    <xf numFmtId="0" fontId="10" fillId="7" borderId="14" xfId="0" applyFont="1" applyFill="1" applyBorder="1"/>
    <xf numFmtId="0" fontId="2" fillId="7" borderId="14" xfId="0" applyFont="1" applyFill="1" applyBorder="1" applyProtection="1">
      <protection locked="0"/>
    </xf>
    <xf numFmtId="0" fontId="10" fillId="7" borderId="14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164" fontId="2" fillId="5" borderId="14" xfId="0" applyNumberFormat="1" applyFont="1" applyFill="1" applyBorder="1" applyAlignment="1">
      <alignment horizontal="left" indent="3"/>
    </xf>
    <xf numFmtId="2" fontId="2" fillId="6" borderId="22" xfId="0" applyNumberFormat="1" applyFont="1" applyFill="1" applyBorder="1"/>
    <xf numFmtId="0" fontId="2" fillId="4" borderId="35" xfId="0" applyFont="1" applyFill="1" applyBorder="1" applyAlignment="1">
      <alignment horizontal="center"/>
    </xf>
    <xf numFmtId="0" fontId="9" fillId="4" borderId="22" xfId="0" applyFont="1" applyFill="1" applyBorder="1"/>
    <xf numFmtId="0" fontId="2" fillId="4" borderId="22" xfId="0" applyFont="1" applyFill="1" applyBorder="1" applyAlignment="1">
      <alignment horizontal="center"/>
    </xf>
    <xf numFmtId="164" fontId="2" fillId="4" borderId="22" xfId="0" applyNumberFormat="1" applyFont="1" applyFill="1" applyBorder="1"/>
    <xf numFmtId="0" fontId="2" fillId="4" borderId="22" xfId="0" applyFont="1" applyFill="1" applyBorder="1"/>
    <xf numFmtId="165" fontId="2" fillId="4" borderId="22" xfId="0" applyNumberFormat="1" applyFont="1" applyFill="1" applyBorder="1"/>
    <xf numFmtId="2" fontId="2" fillId="4" borderId="22" xfId="0" applyNumberFormat="1" applyFont="1" applyFill="1" applyBorder="1" applyAlignment="1">
      <alignment horizontal="left" indent="3"/>
    </xf>
    <xf numFmtId="2" fontId="2" fillId="4" borderId="24" xfId="0" applyNumberFormat="1" applyFont="1" applyFill="1" applyBorder="1" applyAlignment="1">
      <alignment horizontal="left" indent="3"/>
    </xf>
    <xf numFmtId="2" fontId="2" fillId="6" borderId="13" xfId="0" applyNumberFormat="1" applyFont="1" applyFill="1" applyBorder="1"/>
    <xf numFmtId="0" fontId="2" fillId="7" borderId="17" xfId="0" applyFont="1" applyFill="1" applyBorder="1" applyAlignment="1">
      <alignment horizontal="center"/>
    </xf>
    <xf numFmtId="0" fontId="9" fillId="7" borderId="13" xfId="0" applyFont="1" applyFill="1" applyBorder="1"/>
    <xf numFmtId="0" fontId="2" fillId="7" borderId="13" xfId="0" applyFont="1" applyFill="1" applyBorder="1"/>
    <xf numFmtId="0" fontId="2" fillId="7" borderId="13" xfId="0" applyFont="1" applyFill="1" applyBorder="1" applyAlignment="1">
      <alignment horizontal="center"/>
    </xf>
    <xf numFmtId="164" fontId="2" fillId="7" borderId="13" xfId="0" applyNumberFormat="1" applyFont="1" applyFill="1" applyBorder="1"/>
    <xf numFmtId="165" fontId="2" fillId="7" borderId="13" xfId="0" applyNumberFormat="1" applyFont="1" applyFill="1" applyBorder="1"/>
    <xf numFmtId="2" fontId="2" fillId="7" borderId="13" xfId="0" applyNumberFormat="1" applyFont="1" applyFill="1" applyBorder="1" applyAlignment="1">
      <alignment horizontal="left" indent="3"/>
    </xf>
    <xf numFmtId="2" fontId="2" fillId="7" borderId="16" xfId="0" applyNumberFormat="1" applyFont="1" applyFill="1" applyBorder="1" applyAlignment="1">
      <alignment horizontal="left" indent="3"/>
    </xf>
    <xf numFmtId="0" fontId="2" fillId="5" borderId="17" xfId="0" applyFont="1" applyFill="1" applyBorder="1" applyAlignment="1">
      <alignment horizontal="center"/>
    </xf>
    <xf numFmtId="2" fontId="2" fillId="4" borderId="5" xfId="0" applyNumberFormat="1" applyFont="1" applyFill="1" applyBorder="1"/>
    <xf numFmtId="2" fontId="2" fillId="4" borderId="12" xfId="0" applyNumberFormat="1" applyFont="1" applyFill="1" applyBorder="1"/>
    <xf numFmtId="2" fontId="2" fillId="7" borderId="28" xfId="0" applyNumberFormat="1" applyFont="1" applyFill="1" applyBorder="1"/>
    <xf numFmtId="2" fontId="2" fillId="5" borderId="12" xfId="0" applyNumberFormat="1" applyFont="1" applyFill="1" applyBorder="1"/>
    <xf numFmtId="0" fontId="12" fillId="2" borderId="3" xfId="0" applyFont="1" applyFill="1" applyBorder="1" applyAlignment="1">
      <alignment vertical="center"/>
    </xf>
    <xf numFmtId="0" fontId="10" fillId="6" borderId="25" xfId="0" applyFont="1" applyFill="1" applyBorder="1"/>
    <xf numFmtId="0" fontId="10" fillId="6" borderId="25" xfId="0" applyFont="1" applyFill="1" applyBorder="1" applyAlignment="1">
      <alignment horizontal="center"/>
    </xf>
    <xf numFmtId="2" fontId="2" fillId="5" borderId="25" xfId="0" applyNumberFormat="1" applyFont="1" applyFill="1" applyBorder="1"/>
    <xf numFmtId="2" fontId="2" fillId="6" borderId="25" xfId="0" applyNumberFormat="1" applyFont="1" applyFill="1" applyBorder="1"/>
    <xf numFmtId="2" fontId="2" fillId="6" borderId="21" xfId="0" applyNumberFormat="1" applyFont="1" applyFill="1" applyBorder="1"/>
    <xf numFmtId="0" fontId="2" fillId="6" borderId="35" xfId="0" applyFont="1" applyFill="1" applyBorder="1" applyAlignment="1">
      <alignment horizontal="center"/>
    </xf>
    <xf numFmtId="0" fontId="2" fillId="6" borderId="22" xfId="0" applyFont="1" applyFill="1" applyBorder="1"/>
    <xf numFmtId="0" fontId="2" fillId="6" borderId="22" xfId="0" applyFont="1" applyFill="1" applyBorder="1" applyAlignment="1">
      <alignment horizontal="center"/>
    </xf>
    <xf numFmtId="164" fontId="2" fillId="6" borderId="22" xfId="0" applyNumberFormat="1" applyFont="1" applyFill="1" applyBorder="1"/>
    <xf numFmtId="165" fontId="2" fillId="6" borderId="22" xfId="0" applyNumberFormat="1" applyFont="1" applyFill="1" applyBorder="1"/>
    <xf numFmtId="2" fontId="2" fillId="6" borderId="22" xfId="0" applyNumberFormat="1" applyFont="1" applyFill="1" applyBorder="1" applyAlignment="1">
      <alignment horizontal="left" indent="3"/>
    </xf>
    <xf numFmtId="2" fontId="2" fillId="6" borderId="24" xfId="0" applyNumberFormat="1" applyFont="1" applyFill="1" applyBorder="1" applyAlignment="1">
      <alignment horizontal="left" indent="3"/>
    </xf>
    <xf numFmtId="0" fontId="9" fillId="6" borderId="14" xfId="0" applyFont="1" applyFill="1" applyBorder="1"/>
    <xf numFmtId="0" fontId="2" fillId="6" borderId="21" xfId="0" applyFont="1" applyFill="1" applyBorder="1" applyProtection="1">
      <protection locked="0"/>
    </xf>
    <xf numFmtId="0" fontId="2" fillId="5" borderId="33" xfId="0" applyFont="1" applyFill="1" applyBorder="1" applyAlignment="1">
      <alignment horizontal="center"/>
    </xf>
    <xf numFmtId="0" fontId="9" fillId="5" borderId="25" xfId="0" applyFont="1" applyFill="1" applyBorder="1"/>
    <xf numFmtId="0" fontId="2" fillId="5" borderId="25" xfId="0" applyFont="1" applyFill="1" applyBorder="1" applyAlignment="1">
      <alignment horizontal="center"/>
    </xf>
    <xf numFmtId="164" fontId="2" fillId="5" borderId="25" xfId="0" applyNumberFormat="1" applyFont="1" applyFill="1" applyBorder="1"/>
    <xf numFmtId="0" fontId="2" fillId="5" borderId="25" xfId="0" applyFont="1" applyFill="1" applyBorder="1"/>
    <xf numFmtId="165" fontId="2" fillId="5" borderId="25" xfId="0" applyNumberFormat="1" applyFont="1" applyFill="1" applyBorder="1"/>
    <xf numFmtId="2" fontId="2" fillId="5" borderId="25" xfId="0" applyNumberFormat="1" applyFont="1" applyFill="1" applyBorder="1" applyAlignment="1">
      <alignment horizontal="left" indent="3"/>
    </xf>
    <xf numFmtId="2" fontId="2" fillId="5" borderId="26" xfId="0" applyNumberFormat="1" applyFont="1" applyFill="1" applyBorder="1" applyAlignment="1">
      <alignment horizontal="left" indent="3"/>
    </xf>
    <xf numFmtId="0" fontId="9" fillId="7" borderId="21" xfId="0" applyFont="1" applyFill="1" applyBorder="1"/>
    <xf numFmtId="2" fontId="2" fillId="7" borderId="21" xfId="0" applyNumberFormat="1" applyFont="1" applyFill="1" applyBorder="1"/>
    <xf numFmtId="0" fontId="2" fillId="8" borderId="33" xfId="0" applyFont="1" applyFill="1" applyBorder="1" applyAlignment="1">
      <alignment horizontal="center"/>
    </xf>
    <xf numFmtId="0" fontId="2" fillId="8" borderId="25" xfId="0" applyFont="1" applyFill="1" applyBorder="1"/>
    <xf numFmtId="0" fontId="9" fillId="8" borderId="25" xfId="0" applyFont="1" applyFill="1" applyBorder="1"/>
    <xf numFmtId="0" fontId="2" fillId="8" borderId="25" xfId="0" applyFont="1" applyFill="1" applyBorder="1" applyAlignment="1">
      <alignment horizontal="center"/>
    </xf>
    <xf numFmtId="164" fontId="2" fillId="8" borderId="25" xfId="0" applyNumberFormat="1" applyFont="1" applyFill="1" applyBorder="1"/>
    <xf numFmtId="165" fontId="2" fillId="8" borderId="25" xfId="0" applyNumberFormat="1" applyFont="1" applyFill="1" applyBorder="1"/>
    <xf numFmtId="2" fontId="2" fillId="8" borderId="25" xfId="0" applyNumberFormat="1" applyFont="1" applyFill="1" applyBorder="1"/>
    <xf numFmtId="2" fontId="2" fillId="8" borderId="25" xfId="0" applyNumberFormat="1" applyFont="1" applyFill="1" applyBorder="1" applyAlignment="1">
      <alignment horizontal="left" indent="3"/>
    </xf>
    <xf numFmtId="2" fontId="2" fillId="8" borderId="26" xfId="0" applyNumberFormat="1" applyFont="1" applyFill="1" applyBorder="1" applyAlignment="1">
      <alignment horizontal="left" indent="3"/>
    </xf>
    <xf numFmtId="0" fontId="2" fillId="8" borderId="34" xfId="0" applyFont="1" applyFill="1" applyBorder="1" applyAlignment="1">
      <alignment horizontal="center"/>
    </xf>
    <xf numFmtId="0" fontId="2" fillId="8" borderId="14" xfId="0" applyFont="1" applyFill="1" applyBorder="1"/>
    <xf numFmtId="0" fontId="2" fillId="8" borderId="14" xfId="0" applyFont="1" applyFill="1" applyBorder="1" applyAlignment="1">
      <alignment horizontal="center"/>
    </xf>
    <xf numFmtId="164" fontId="2" fillId="8" borderId="14" xfId="0" applyNumberFormat="1" applyFont="1" applyFill="1" applyBorder="1"/>
    <xf numFmtId="165" fontId="2" fillId="8" borderId="14" xfId="0" applyNumberFormat="1" applyFont="1" applyFill="1" applyBorder="1"/>
    <xf numFmtId="2" fontId="2" fillId="8" borderId="14" xfId="0" applyNumberFormat="1" applyFont="1" applyFill="1" applyBorder="1"/>
    <xf numFmtId="2" fontId="2" fillId="8" borderId="14" xfId="0" applyNumberFormat="1" applyFont="1" applyFill="1" applyBorder="1" applyAlignment="1">
      <alignment horizontal="left" indent="3"/>
    </xf>
    <xf numFmtId="2" fontId="2" fillId="8" borderId="19" xfId="0" applyNumberFormat="1" applyFont="1" applyFill="1" applyBorder="1" applyAlignment="1">
      <alignment horizontal="left" indent="3"/>
    </xf>
    <xf numFmtId="0" fontId="2" fillId="8" borderId="14" xfId="0" applyFont="1" applyFill="1" applyBorder="1" applyProtection="1">
      <protection locked="0"/>
    </xf>
    <xf numFmtId="0" fontId="9" fillId="8" borderId="14" xfId="0" applyFont="1" applyFill="1" applyBorder="1"/>
    <xf numFmtId="0" fontId="2" fillId="8" borderId="32" xfId="0" applyFont="1" applyFill="1" applyBorder="1" applyAlignment="1">
      <alignment horizontal="center"/>
    </xf>
    <xf numFmtId="0" fontId="10" fillId="8" borderId="21" xfId="0" applyFont="1" applyFill="1" applyBorder="1"/>
    <xf numFmtId="0" fontId="2" fillId="8" borderId="21" xfId="0" applyFont="1" applyFill="1" applyBorder="1" applyProtection="1">
      <protection locked="0"/>
    </xf>
    <xf numFmtId="0" fontId="10" fillId="8" borderId="21" xfId="0" applyFont="1" applyFill="1" applyBorder="1" applyAlignment="1">
      <alignment horizontal="center"/>
    </xf>
    <xf numFmtId="164" fontId="2" fillId="8" borderId="21" xfId="0" applyNumberFormat="1" applyFont="1" applyFill="1" applyBorder="1"/>
    <xf numFmtId="165" fontId="2" fillId="8" borderId="21" xfId="0" applyNumberFormat="1" applyFont="1" applyFill="1" applyBorder="1"/>
    <xf numFmtId="2" fontId="2" fillId="8" borderId="21" xfId="0" applyNumberFormat="1" applyFont="1" applyFill="1" applyBorder="1"/>
    <xf numFmtId="2" fontId="2" fillId="8" borderId="21" xfId="0" applyNumberFormat="1" applyFont="1" applyFill="1" applyBorder="1" applyAlignment="1">
      <alignment horizontal="left" indent="3"/>
    </xf>
    <xf numFmtId="2" fontId="2" fillId="8" borderId="27" xfId="0" applyNumberFormat="1" applyFont="1" applyFill="1" applyBorder="1" applyAlignment="1">
      <alignment horizontal="left" indent="3"/>
    </xf>
    <xf numFmtId="2" fontId="2" fillId="7" borderId="13" xfId="0" applyNumberFormat="1" applyFont="1" applyFill="1" applyBorder="1"/>
    <xf numFmtId="0" fontId="2" fillId="5" borderId="22" xfId="0" applyFont="1" applyFill="1" applyBorder="1" applyAlignment="1">
      <alignment horizontal="center"/>
    </xf>
    <xf numFmtId="164" fontId="2" fillId="5" borderId="22" xfId="0" applyNumberFormat="1" applyFont="1" applyFill="1" applyBorder="1"/>
    <xf numFmtId="0" fontId="2" fillId="5" borderId="22" xfId="0" applyFont="1" applyFill="1" applyBorder="1"/>
    <xf numFmtId="165" fontId="2" fillId="5" borderId="22" xfId="0" applyNumberFormat="1" applyFont="1" applyFill="1" applyBorder="1"/>
    <xf numFmtId="2" fontId="2" fillId="5" borderId="22" xfId="0" applyNumberFormat="1" applyFont="1" applyFill="1" applyBorder="1" applyAlignment="1">
      <alignment horizontal="left" indent="3"/>
    </xf>
    <xf numFmtId="2" fontId="2" fillId="5" borderId="24" xfId="0" applyNumberFormat="1" applyFont="1" applyFill="1" applyBorder="1" applyAlignment="1">
      <alignment horizontal="left" indent="3"/>
    </xf>
    <xf numFmtId="2" fontId="2" fillId="7" borderId="12" xfId="0" applyNumberFormat="1" applyFont="1" applyFill="1" applyBorder="1"/>
    <xf numFmtId="0" fontId="2" fillId="4" borderId="13" xfId="0" applyFont="1" applyFill="1" applyBorder="1"/>
    <xf numFmtId="0" fontId="2" fillId="4" borderId="13" xfId="0" applyFont="1" applyFill="1" applyBorder="1" applyAlignment="1">
      <alignment horizontal="center"/>
    </xf>
    <xf numFmtId="164" fontId="2" fillId="4" borderId="13" xfId="0" applyNumberFormat="1" applyFont="1" applyFill="1" applyBorder="1"/>
    <xf numFmtId="165" fontId="2" fillId="4" borderId="13" xfId="0" applyNumberFormat="1" applyFont="1" applyFill="1" applyBorder="1"/>
    <xf numFmtId="2" fontId="2" fillId="4" borderId="13" xfId="0" applyNumberFormat="1" applyFont="1" applyFill="1" applyBorder="1" applyAlignment="1">
      <alignment horizontal="left" indent="3"/>
    </xf>
    <xf numFmtId="2" fontId="2" fillId="4" borderId="16" xfId="0" applyNumberFormat="1" applyFont="1" applyFill="1" applyBorder="1" applyAlignment="1">
      <alignment horizontal="left" indent="3"/>
    </xf>
    <xf numFmtId="0" fontId="2" fillId="6" borderId="17" xfId="0" applyFont="1" applyFill="1" applyBorder="1" applyAlignment="1">
      <alignment horizontal="center"/>
    </xf>
    <xf numFmtId="0" fontId="2" fillId="4" borderId="44" xfId="0" applyFont="1" applyFill="1" applyBorder="1" applyProtection="1">
      <protection locked="0"/>
    </xf>
    <xf numFmtId="0" fontId="2" fillId="4" borderId="44" xfId="0" applyFont="1" applyFill="1" applyBorder="1"/>
    <xf numFmtId="0" fontId="9" fillId="4" borderId="44" xfId="0" applyFont="1" applyFill="1" applyBorder="1"/>
    <xf numFmtId="0" fontId="2" fillId="4" borderId="45" xfId="0" applyFont="1" applyFill="1" applyBorder="1" applyProtection="1">
      <protection locked="0"/>
    </xf>
    <xf numFmtId="0" fontId="9" fillId="4" borderId="43" xfId="0" applyFont="1" applyFill="1" applyBorder="1"/>
    <xf numFmtId="0" fontId="9" fillId="7" borderId="44" xfId="0" applyFont="1" applyFill="1" applyBorder="1"/>
    <xf numFmtId="0" fontId="9" fillId="4" borderId="12" xfId="0" applyFont="1" applyFill="1" applyBorder="1"/>
    <xf numFmtId="0" fontId="2" fillId="4" borderId="12" xfId="0" applyFont="1" applyFill="1" applyBorder="1" applyAlignment="1">
      <alignment horizontal="center"/>
    </xf>
    <xf numFmtId="164" fontId="2" fillId="4" borderId="12" xfId="0" applyNumberFormat="1" applyFont="1" applyFill="1" applyBorder="1"/>
    <xf numFmtId="0" fontId="2" fillId="4" borderId="12" xfId="0" applyFont="1" applyFill="1" applyBorder="1"/>
    <xf numFmtId="165" fontId="2" fillId="4" borderId="12" xfId="0" applyNumberFormat="1" applyFont="1" applyFill="1" applyBorder="1"/>
    <xf numFmtId="2" fontId="2" fillId="4" borderId="12" xfId="0" applyNumberFormat="1" applyFont="1" applyFill="1" applyBorder="1" applyAlignment="1">
      <alignment horizontal="left" indent="3"/>
    </xf>
    <xf numFmtId="2" fontId="2" fillId="4" borderId="38" xfId="0" applyNumberFormat="1" applyFont="1" applyFill="1" applyBorder="1" applyAlignment="1">
      <alignment horizontal="left" indent="3"/>
    </xf>
    <xf numFmtId="0" fontId="2" fillId="4" borderId="23" xfId="0" applyFont="1" applyFill="1" applyBorder="1"/>
    <xf numFmtId="2" fontId="2" fillId="4" borderId="22" xfId="0" applyNumberFormat="1" applyFont="1" applyFill="1" applyBorder="1"/>
    <xf numFmtId="0" fontId="9" fillId="7" borderId="8" xfId="0" applyFont="1" applyFill="1" applyBorder="1"/>
    <xf numFmtId="0" fontId="9" fillId="7" borderId="45" xfId="0" applyFont="1" applyFill="1" applyBorder="1"/>
    <xf numFmtId="0" fontId="2" fillId="7" borderId="44" xfId="0" applyFont="1" applyFill="1" applyBorder="1"/>
    <xf numFmtId="0" fontId="10" fillId="7" borderId="44" xfId="0" applyFont="1" applyFill="1" applyBorder="1"/>
    <xf numFmtId="0" fontId="2" fillId="7" borderId="45" xfId="0" applyFont="1" applyFill="1" applyBorder="1"/>
    <xf numFmtId="0" fontId="2" fillId="7" borderId="44" xfId="0" applyFont="1" applyFill="1" applyBorder="1" applyProtection="1">
      <protection locked="0"/>
    </xf>
    <xf numFmtId="0" fontId="2" fillId="7" borderId="46" xfId="0" applyFont="1" applyFill="1" applyBorder="1"/>
    <xf numFmtId="0" fontId="2" fillId="7" borderId="47" xfId="0" applyFont="1" applyFill="1" applyBorder="1" applyAlignment="1">
      <alignment horizontal="center"/>
    </xf>
    <xf numFmtId="0" fontId="2" fillId="7" borderId="40" xfId="0" applyFont="1" applyFill="1" applyBorder="1" applyAlignment="1">
      <alignment horizontal="center"/>
    </xf>
    <xf numFmtId="0" fontId="2" fillId="7" borderId="50" xfId="0" applyFont="1" applyFill="1" applyBorder="1" applyAlignment="1">
      <alignment horizontal="center"/>
    </xf>
    <xf numFmtId="0" fontId="9" fillId="5" borderId="8" xfId="0" applyFont="1" applyFill="1" applyBorder="1"/>
    <xf numFmtId="0" fontId="2" fillId="5" borderId="45" xfId="0" applyFont="1" applyFill="1" applyBorder="1"/>
    <xf numFmtId="0" fontId="2" fillId="5" borderId="44" xfId="0" applyFont="1" applyFill="1" applyBorder="1"/>
    <xf numFmtId="0" fontId="9" fillId="5" borderId="44" xfId="0" applyFont="1" applyFill="1" applyBorder="1"/>
    <xf numFmtId="0" fontId="9" fillId="5" borderId="23" xfId="0" applyFont="1" applyFill="1" applyBorder="1"/>
    <xf numFmtId="0" fontId="2" fillId="5" borderId="23" xfId="0" applyFont="1" applyFill="1" applyBorder="1"/>
    <xf numFmtId="0" fontId="2" fillId="5" borderId="46" xfId="0" applyFont="1" applyFill="1" applyBorder="1" applyProtection="1">
      <protection locked="0"/>
    </xf>
    <xf numFmtId="0" fontId="2" fillId="5" borderId="47" xfId="0" applyFont="1" applyFill="1" applyBorder="1" applyAlignment="1">
      <alignment horizontal="center"/>
    </xf>
    <xf numFmtId="0" fontId="2" fillId="5" borderId="40" xfId="0" applyFont="1" applyFill="1" applyBorder="1" applyAlignment="1">
      <alignment horizontal="center"/>
    </xf>
    <xf numFmtId="0" fontId="2" fillId="5" borderId="39" xfId="0" applyFont="1" applyFill="1" applyBorder="1" applyAlignment="1">
      <alignment horizontal="center"/>
    </xf>
    <xf numFmtId="0" fontId="2" fillId="4" borderId="21" xfId="0" applyFont="1" applyFill="1" applyBorder="1"/>
    <xf numFmtId="0" fontId="2" fillId="6" borderId="44" xfId="0" applyFont="1" applyFill="1" applyBorder="1" applyProtection="1">
      <protection locked="0"/>
    </xf>
    <xf numFmtId="0" fontId="2" fillId="4" borderId="21" xfId="0" applyFont="1" applyFill="1" applyBorder="1" applyAlignment="1">
      <alignment horizontal="center"/>
    </xf>
    <xf numFmtId="164" fontId="2" fillId="4" borderId="21" xfId="0" applyNumberFormat="1" applyFont="1" applyFill="1" applyBorder="1"/>
    <xf numFmtId="165" fontId="2" fillId="4" borderId="21" xfId="0" applyNumberFormat="1" applyFont="1" applyFill="1" applyBorder="1"/>
    <xf numFmtId="2" fontId="2" fillId="4" borderId="21" xfId="0" applyNumberFormat="1" applyFont="1" applyFill="1" applyBorder="1"/>
    <xf numFmtId="2" fontId="2" fillId="4" borderId="21" xfId="0" applyNumberFormat="1" applyFont="1" applyFill="1" applyBorder="1" applyAlignment="1">
      <alignment horizontal="left" indent="3"/>
    </xf>
    <xf numFmtId="2" fontId="2" fillId="4" borderId="27" xfId="0" applyNumberFormat="1" applyFont="1" applyFill="1" applyBorder="1" applyAlignment="1">
      <alignment horizontal="left" indent="3"/>
    </xf>
    <xf numFmtId="0" fontId="9" fillId="6" borderId="43" xfId="0" applyFont="1" applyFill="1" applyBorder="1"/>
    <xf numFmtId="0" fontId="9" fillId="6" borderId="12" xfId="0" applyFont="1" applyFill="1" applyBorder="1"/>
    <xf numFmtId="0" fontId="2" fillId="6" borderId="12" xfId="0" applyFont="1" applyFill="1" applyBorder="1" applyAlignment="1">
      <alignment horizontal="center"/>
    </xf>
    <xf numFmtId="164" fontId="2" fillId="6" borderId="12" xfId="0" applyNumberFormat="1" applyFont="1" applyFill="1" applyBorder="1"/>
    <xf numFmtId="0" fontId="2" fillId="6" borderId="12" xfId="0" applyFont="1" applyFill="1" applyBorder="1"/>
    <xf numFmtId="165" fontId="2" fillId="6" borderId="12" xfId="0" applyNumberFormat="1" applyFont="1" applyFill="1" applyBorder="1"/>
    <xf numFmtId="2" fontId="2" fillId="6" borderId="12" xfId="0" applyNumberFormat="1" applyFont="1" applyFill="1" applyBorder="1"/>
    <xf numFmtId="2" fontId="2" fillId="6" borderId="12" xfId="0" applyNumberFormat="1" applyFont="1" applyFill="1" applyBorder="1" applyAlignment="1">
      <alignment horizontal="left" indent="3"/>
    </xf>
    <xf numFmtId="2" fontId="2" fillId="6" borderId="38" xfId="0" applyNumberFormat="1" applyFont="1" applyFill="1" applyBorder="1" applyAlignment="1">
      <alignment horizontal="left" indent="3"/>
    </xf>
    <xf numFmtId="0" fontId="2" fillId="6" borderId="44" xfId="0" applyFont="1" applyFill="1" applyBorder="1"/>
    <xf numFmtId="0" fontId="2" fillId="6" borderId="45" xfId="0" applyFont="1" applyFill="1" applyBorder="1" applyProtection="1">
      <protection locked="0"/>
    </xf>
    <xf numFmtId="0" fontId="2" fillId="6" borderId="13" xfId="0" applyFont="1" applyFill="1" applyBorder="1"/>
    <xf numFmtId="0" fontId="2" fillId="6" borderId="13" xfId="0" applyFont="1" applyFill="1" applyBorder="1" applyAlignment="1">
      <alignment horizontal="center"/>
    </xf>
    <xf numFmtId="164" fontId="2" fillId="6" borderId="13" xfId="0" applyNumberFormat="1" applyFont="1" applyFill="1" applyBorder="1"/>
    <xf numFmtId="165" fontId="2" fillId="6" borderId="13" xfId="0" applyNumberFormat="1" applyFont="1" applyFill="1" applyBorder="1"/>
    <xf numFmtId="2" fontId="2" fillId="6" borderId="13" xfId="0" applyNumberFormat="1" applyFont="1" applyFill="1" applyBorder="1" applyAlignment="1">
      <alignment horizontal="left" indent="3"/>
    </xf>
    <xf numFmtId="2" fontId="2" fillId="6" borderId="16" xfId="0" applyNumberFormat="1" applyFont="1" applyFill="1" applyBorder="1" applyAlignment="1">
      <alignment horizontal="left" indent="3"/>
    </xf>
    <xf numFmtId="0" fontId="2" fillId="7" borderId="8" xfId="0" applyFont="1" applyFill="1" applyBorder="1"/>
    <xf numFmtId="0" fontId="2" fillId="6" borderId="23" xfId="0" applyFont="1" applyFill="1" applyBorder="1" applyProtection="1">
      <protection locked="0"/>
    </xf>
    <xf numFmtId="0" fontId="2" fillId="4" borderId="8" xfId="0" applyFont="1" applyFill="1" applyBorder="1"/>
    <xf numFmtId="0" fontId="9" fillId="4" borderId="25" xfId="0" applyFont="1" applyFill="1" applyBorder="1"/>
    <xf numFmtId="2" fontId="2" fillId="4" borderId="25" xfId="0" applyNumberFormat="1" applyFont="1" applyFill="1" applyBorder="1"/>
    <xf numFmtId="0" fontId="2" fillId="7" borderId="39" xfId="0" applyFont="1" applyFill="1" applyBorder="1" applyAlignment="1">
      <alignment horizontal="center"/>
    </xf>
    <xf numFmtId="0" fontId="2" fillId="7" borderId="51" xfId="0" applyFont="1" applyFill="1" applyBorder="1" applyAlignment="1">
      <alignment horizontal="center"/>
    </xf>
    <xf numFmtId="0" fontId="2" fillId="4" borderId="51" xfId="0" applyFont="1" applyFill="1" applyBorder="1" applyAlignment="1">
      <alignment horizontal="center"/>
    </xf>
    <xf numFmtId="0" fontId="9" fillId="4" borderId="45" xfId="0" applyFont="1" applyFill="1" applyBorder="1"/>
    <xf numFmtId="0" fontId="9" fillId="4" borderId="13" xfId="0" applyFont="1" applyFill="1" applyBorder="1"/>
    <xf numFmtId="2" fontId="2" fillId="4" borderId="13" xfId="0" applyNumberFormat="1" applyFont="1" applyFill="1" applyBorder="1"/>
    <xf numFmtId="0" fontId="2" fillId="4" borderId="40" xfId="0" applyFont="1" applyFill="1" applyBorder="1" applyAlignment="1">
      <alignment horizontal="center"/>
    </xf>
    <xf numFmtId="0" fontId="10" fillId="4" borderId="45" xfId="0" applyFont="1" applyFill="1" applyBorder="1"/>
    <xf numFmtId="0" fontId="2" fillId="4" borderId="13" xfId="0" applyFont="1" applyFill="1" applyBorder="1" applyProtection="1">
      <protection locked="0"/>
    </xf>
    <xf numFmtId="0" fontId="10" fillId="4" borderId="13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center"/>
    </xf>
    <xf numFmtId="0" fontId="9" fillId="4" borderId="46" xfId="0" applyFont="1" applyFill="1" applyBorder="1"/>
    <xf numFmtId="0" fontId="9" fillId="4" borderId="21" xfId="0" applyFont="1" applyFill="1" applyBorder="1"/>
    <xf numFmtId="0" fontId="2" fillId="6" borderId="8" xfId="0" applyFon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0" fontId="2" fillId="6" borderId="45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5" borderId="51" xfId="0" applyFont="1" applyFill="1" applyBorder="1" applyAlignment="1">
      <alignment horizontal="center"/>
    </xf>
    <xf numFmtId="0" fontId="9" fillId="5" borderId="45" xfId="0" applyFont="1" applyFill="1" applyBorder="1"/>
    <xf numFmtId="2" fontId="2" fillId="5" borderId="13" xfId="0" applyNumberFormat="1" applyFont="1" applyFill="1" applyBorder="1"/>
    <xf numFmtId="2" fontId="2" fillId="7" borderId="5" xfId="0" applyNumberFormat="1" applyFont="1" applyFill="1" applyBorder="1"/>
    <xf numFmtId="0" fontId="2" fillId="5" borderId="34" xfId="0" applyFont="1" applyFill="1" applyBorder="1"/>
    <xf numFmtId="0" fontId="9" fillId="5" borderId="34" xfId="0" applyFont="1" applyFill="1" applyBorder="1"/>
    <xf numFmtId="0" fontId="9" fillId="5" borderId="35" xfId="0" applyFont="1" applyFill="1" applyBorder="1"/>
    <xf numFmtId="0" fontId="2" fillId="5" borderId="35" xfId="0" applyFont="1" applyFill="1" applyBorder="1"/>
    <xf numFmtId="0" fontId="2" fillId="5" borderId="32" xfId="0" applyFont="1" applyFill="1" applyBorder="1" applyProtection="1">
      <protection locked="0"/>
    </xf>
    <xf numFmtId="0" fontId="2" fillId="6" borderId="43" xfId="0" applyFont="1" applyFill="1" applyBorder="1"/>
    <xf numFmtId="0" fontId="2" fillId="4" borderId="45" xfId="0" applyFont="1" applyFill="1" applyBorder="1"/>
    <xf numFmtId="164" fontId="2" fillId="5" borderId="22" xfId="0" applyNumberFormat="1" applyFont="1" applyFill="1" applyBorder="1" applyAlignment="1">
      <alignment horizontal="left" indent="3"/>
    </xf>
    <xf numFmtId="0" fontId="2" fillId="6" borderId="46" xfId="0" applyFont="1" applyFill="1" applyBorder="1" applyAlignment="1">
      <alignment horizontal="center"/>
    </xf>
    <xf numFmtId="0" fontId="2" fillId="6" borderId="52" xfId="0" applyFont="1" applyFill="1" applyBorder="1"/>
    <xf numFmtId="0" fontId="2" fillId="6" borderId="28" xfId="0" applyFont="1" applyFill="1" applyBorder="1"/>
    <xf numFmtId="0" fontId="2" fillId="6" borderId="28" xfId="0" applyFont="1" applyFill="1" applyBorder="1" applyAlignment="1">
      <alignment horizontal="center"/>
    </xf>
    <xf numFmtId="164" fontId="2" fillId="6" borderId="28" xfId="0" applyNumberFormat="1" applyFont="1" applyFill="1" applyBorder="1"/>
    <xf numFmtId="165" fontId="2" fillId="6" borderId="28" xfId="0" applyNumberFormat="1" applyFont="1" applyFill="1" applyBorder="1"/>
    <xf numFmtId="2" fontId="2" fillId="6" borderId="28" xfId="0" applyNumberFormat="1" applyFont="1" applyFill="1" applyBorder="1" applyAlignment="1">
      <alignment horizontal="left" indent="3"/>
    </xf>
    <xf numFmtId="2" fontId="2" fillId="6" borderId="53" xfId="0" applyNumberFormat="1" applyFont="1" applyFill="1" applyBorder="1" applyAlignment="1">
      <alignment horizontal="left" indent="3"/>
    </xf>
    <xf numFmtId="0" fontId="2" fillId="4" borderId="4" xfId="0" applyFont="1" applyFill="1" applyBorder="1" applyAlignment="1">
      <alignment horizontal="center"/>
    </xf>
    <xf numFmtId="0" fontId="9" fillId="4" borderId="54" xfId="0" applyFont="1" applyFill="1" applyBorder="1"/>
    <xf numFmtId="0" fontId="9" fillId="4" borderId="5" xfId="0" applyFont="1" applyFill="1" applyBorder="1"/>
    <xf numFmtId="0" fontId="2" fillId="4" borderId="5" xfId="0" applyFont="1" applyFill="1" applyBorder="1" applyAlignment="1">
      <alignment horizontal="center"/>
    </xf>
    <xf numFmtId="164" fontId="2" fillId="4" borderId="5" xfId="0" applyNumberFormat="1" applyFont="1" applyFill="1" applyBorder="1"/>
    <xf numFmtId="0" fontId="2" fillId="4" borderId="5" xfId="0" applyFont="1" applyFill="1" applyBorder="1"/>
    <xf numFmtId="165" fontId="2" fillId="4" borderId="5" xfId="0" applyNumberFormat="1" applyFont="1" applyFill="1" applyBorder="1"/>
    <xf numFmtId="2" fontId="2" fillId="4" borderId="5" xfId="0" applyNumberFormat="1" applyFont="1" applyFill="1" applyBorder="1" applyAlignment="1">
      <alignment horizontal="left" indent="3"/>
    </xf>
    <xf numFmtId="2" fontId="2" fillId="4" borderId="10" xfId="0" applyNumberFormat="1" applyFont="1" applyFill="1" applyBorder="1" applyAlignment="1">
      <alignment horizontal="left" indent="3"/>
    </xf>
    <xf numFmtId="0" fontId="6" fillId="7" borderId="29" xfId="0" applyFont="1" applyFill="1" applyBorder="1" applyAlignment="1">
      <alignment vertical="center" textRotation="90" wrapText="1"/>
    </xf>
    <xf numFmtId="0" fontId="9" fillId="7" borderId="46" xfId="0" applyFont="1" applyFill="1" applyBorder="1"/>
    <xf numFmtId="0" fontId="10" fillId="7" borderId="8" xfId="0" applyFont="1" applyFill="1" applyBorder="1"/>
    <xf numFmtId="0" fontId="2" fillId="7" borderId="25" xfId="0" applyFont="1" applyFill="1" applyBorder="1" applyProtection="1">
      <protection locked="0"/>
    </xf>
    <xf numFmtId="0" fontId="10" fillId="7" borderId="25" xfId="0" applyFont="1" applyFill="1" applyBorder="1" applyAlignment="1">
      <alignment horizontal="center"/>
    </xf>
    <xf numFmtId="0" fontId="9" fillId="5" borderId="43" xfId="0" applyFont="1" applyFill="1" applyBorder="1"/>
    <xf numFmtId="0" fontId="9" fillId="5" borderId="12" xfId="0" applyFont="1" applyFill="1" applyBorder="1"/>
    <xf numFmtId="0" fontId="2" fillId="5" borderId="12" xfId="0" applyFont="1" applyFill="1" applyBorder="1" applyAlignment="1">
      <alignment horizontal="center"/>
    </xf>
    <xf numFmtId="164" fontId="2" fillId="5" borderId="12" xfId="0" applyNumberFormat="1" applyFont="1" applyFill="1" applyBorder="1"/>
    <xf numFmtId="0" fontId="2" fillId="5" borderId="12" xfId="0" applyFont="1" applyFill="1" applyBorder="1"/>
    <xf numFmtId="2" fontId="2" fillId="5" borderId="12" xfId="0" applyNumberFormat="1" applyFont="1" applyFill="1" applyBorder="1" applyAlignment="1">
      <alignment horizontal="left" indent="3"/>
    </xf>
    <xf numFmtId="2" fontId="2" fillId="5" borderId="38" xfId="0" applyNumberFormat="1" applyFont="1" applyFill="1" applyBorder="1" applyAlignment="1">
      <alignment horizontal="left" indent="3"/>
    </xf>
    <xf numFmtId="0" fontId="2" fillId="5" borderId="30" xfId="0" applyFont="1" applyFill="1" applyBorder="1" applyAlignment="1">
      <alignment horizontal="center"/>
    </xf>
    <xf numFmtId="165" fontId="2" fillId="5" borderId="55" xfId="0" applyNumberFormat="1" applyFont="1" applyFill="1" applyBorder="1"/>
    <xf numFmtId="165" fontId="2" fillId="5" borderId="18" xfId="0" applyNumberFormat="1" applyFont="1" applyFill="1" applyBorder="1"/>
    <xf numFmtId="165" fontId="2" fillId="5" borderId="56" xfId="0" applyNumberFormat="1" applyFont="1" applyFill="1" applyBorder="1"/>
    <xf numFmtId="165" fontId="2" fillId="5" borderId="57" xfId="0" applyNumberFormat="1" applyFont="1" applyFill="1" applyBorder="1"/>
    <xf numFmtId="2" fontId="2" fillId="5" borderId="43" xfId="0" applyNumberFormat="1" applyFont="1" applyFill="1" applyBorder="1" applyAlignment="1">
      <alignment horizontal="left" indent="3"/>
    </xf>
    <xf numFmtId="2" fontId="2" fillId="5" borderId="44" xfId="0" applyNumberFormat="1" applyFont="1" applyFill="1" applyBorder="1" applyAlignment="1">
      <alignment horizontal="left" indent="3"/>
    </xf>
    <xf numFmtId="2" fontId="2" fillId="5" borderId="23" xfId="0" applyNumberFormat="1" applyFont="1" applyFill="1" applyBorder="1" applyAlignment="1">
      <alignment horizontal="left" indent="3"/>
    </xf>
    <xf numFmtId="2" fontId="2" fillId="5" borderId="46" xfId="0" applyNumberFormat="1" applyFont="1" applyFill="1" applyBorder="1" applyAlignment="1">
      <alignment horizontal="left" indent="3"/>
    </xf>
    <xf numFmtId="0" fontId="10" fillId="4" borderId="23" xfId="0" applyFont="1" applyFill="1" applyBorder="1"/>
    <xf numFmtId="0" fontId="2" fillId="4" borderId="22" xfId="0" applyFont="1" applyFill="1" applyBorder="1" applyProtection="1">
      <protection locked="0"/>
    </xf>
    <xf numFmtId="0" fontId="10" fillId="4" borderId="22" xfId="0" applyFont="1" applyFill="1" applyBorder="1" applyAlignment="1">
      <alignment horizontal="center"/>
    </xf>
    <xf numFmtId="0" fontId="2" fillId="4" borderId="47" xfId="0" applyFont="1" applyFill="1" applyBorder="1" applyAlignment="1">
      <alignment horizontal="center"/>
    </xf>
    <xf numFmtId="0" fontId="2" fillId="4" borderId="8" xfId="0" applyFont="1" applyFill="1" applyBorder="1" applyProtection="1">
      <protection locked="0"/>
    </xf>
    <xf numFmtId="0" fontId="2" fillId="6" borderId="46" xfId="0" applyFont="1" applyFill="1" applyBorder="1"/>
    <xf numFmtId="0" fontId="10" fillId="6" borderId="8" xfId="0" applyFont="1" applyFill="1" applyBorder="1"/>
    <xf numFmtId="0" fontId="9" fillId="6" borderId="44" xfId="0" applyFont="1" applyFill="1" applyBorder="1"/>
    <xf numFmtId="0" fontId="2" fillId="6" borderId="47" xfId="0" applyFont="1" applyFill="1" applyBorder="1" applyAlignment="1">
      <alignment horizontal="center"/>
    </xf>
    <xf numFmtId="0" fontId="2" fillId="6" borderId="40" xfId="0" applyFont="1" applyFill="1" applyBorder="1" applyAlignment="1">
      <alignment horizontal="center"/>
    </xf>
    <xf numFmtId="0" fontId="2" fillId="6" borderId="51" xfId="0" applyFont="1" applyFill="1" applyBorder="1" applyAlignment="1">
      <alignment horizontal="center"/>
    </xf>
    <xf numFmtId="0" fontId="2" fillId="6" borderId="39" xfId="0" applyFont="1" applyFill="1" applyBorder="1" applyAlignment="1">
      <alignment horizontal="center"/>
    </xf>
    <xf numFmtId="0" fontId="2" fillId="4" borderId="50" xfId="0" applyFont="1" applyFill="1" applyBorder="1" applyAlignment="1">
      <alignment horizontal="center"/>
    </xf>
    <xf numFmtId="0" fontId="2" fillId="7" borderId="45" xfId="0" applyFont="1" applyFill="1" applyBorder="1" applyProtection="1">
      <protection locked="0"/>
    </xf>
    <xf numFmtId="0" fontId="2" fillId="7" borderId="13" xfId="0" applyFont="1" applyFill="1" applyBorder="1" applyProtection="1">
      <protection locked="0"/>
    </xf>
    <xf numFmtId="0" fontId="2" fillId="6" borderId="30" xfId="0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52" xfId="0" applyFont="1" applyFill="1" applyBorder="1"/>
    <xf numFmtId="0" fontId="2" fillId="4" borderId="28" xfId="0" applyFont="1" applyFill="1" applyBorder="1"/>
    <xf numFmtId="0" fontId="2" fillId="4" borderId="28" xfId="0" applyFont="1" applyFill="1" applyBorder="1" applyAlignment="1">
      <alignment horizontal="center"/>
    </xf>
    <xf numFmtId="164" fontId="2" fillId="4" borderId="28" xfId="0" applyNumberFormat="1" applyFont="1" applyFill="1" applyBorder="1"/>
    <xf numFmtId="165" fontId="2" fillId="4" borderId="28" xfId="0" applyNumberFormat="1" applyFont="1" applyFill="1" applyBorder="1"/>
    <xf numFmtId="2" fontId="2" fillId="4" borderId="28" xfId="0" applyNumberFormat="1" applyFont="1" applyFill="1" applyBorder="1"/>
    <xf numFmtId="2" fontId="2" fillId="4" borderId="28" xfId="0" applyNumberFormat="1" applyFont="1" applyFill="1" applyBorder="1" applyAlignment="1">
      <alignment horizontal="left" indent="3"/>
    </xf>
    <xf numFmtId="2" fontId="2" fillId="4" borderId="53" xfId="0" applyNumberFormat="1" applyFont="1" applyFill="1" applyBorder="1" applyAlignment="1">
      <alignment horizontal="left" indent="3"/>
    </xf>
    <xf numFmtId="164" fontId="2" fillId="7" borderId="21" xfId="0" applyNumberFormat="1" applyFont="1" applyFill="1" applyBorder="1" applyAlignment="1">
      <alignment horizontal="left" indent="3"/>
    </xf>
    <xf numFmtId="0" fontId="2" fillId="6" borderId="45" xfId="0" applyFont="1" applyFill="1" applyBorder="1"/>
    <xf numFmtId="0" fontId="10" fillId="6" borderId="44" xfId="0" applyFont="1" applyFill="1" applyBorder="1"/>
    <xf numFmtId="0" fontId="2" fillId="6" borderId="52" xfId="0" applyFont="1" applyFill="1" applyBorder="1" applyProtection="1">
      <protection locked="0"/>
    </xf>
    <xf numFmtId="2" fontId="2" fillId="6" borderId="28" xfId="0" applyNumberFormat="1" applyFont="1" applyFill="1" applyBorder="1"/>
    <xf numFmtId="0" fontId="7" fillId="0" borderId="21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2" fillId="10" borderId="47" xfId="0" applyFont="1" applyFill="1" applyBorder="1" applyAlignment="1">
      <alignment horizontal="center"/>
    </xf>
    <xf numFmtId="0" fontId="2" fillId="10" borderId="8" xfId="0" applyFont="1" applyFill="1" applyBorder="1" applyProtection="1">
      <protection locked="0"/>
    </xf>
    <xf numFmtId="0" fontId="2" fillId="10" borderId="25" xfId="0" applyFont="1" applyFill="1" applyBorder="1"/>
    <xf numFmtId="0" fontId="2" fillId="10" borderId="25" xfId="0" applyFont="1" applyFill="1" applyBorder="1" applyAlignment="1">
      <alignment horizontal="center"/>
    </xf>
    <xf numFmtId="164" fontId="2" fillId="10" borderId="25" xfId="0" applyNumberFormat="1" applyFont="1" applyFill="1" applyBorder="1"/>
    <xf numFmtId="165" fontId="2" fillId="10" borderId="25" xfId="0" applyNumberFormat="1" applyFont="1" applyFill="1" applyBorder="1"/>
    <xf numFmtId="2" fontId="2" fillId="10" borderId="25" xfId="0" applyNumberFormat="1" applyFont="1" applyFill="1" applyBorder="1"/>
    <xf numFmtId="2" fontId="2" fillId="10" borderId="25" xfId="0" applyNumberFormat="1" applyFont="1" applyFill="1" applyBorder="1" applyAlignment="1">
      <alignment horizontal="left" indent="3"/>
    </xf>
    <xf numFmtId="2" fontId="2" fillId="10" borderId="26" xfId="0" applyNumberFormat="1" applyFont="1" applyFill="1" applyBorder="1" applyAlignment="1">
      <alignment horizontal="left" indent="3"/>
    </xf>
    <xf numFmtId="0" fontId="2" fillId="10" borderId="40" xfId="0" applyFont="1" applyFill="1" applyBorder="1" applyAlignment="1">
      <alignment horizontal="center"/>
    </xf>
    <xf numFmtId="0" fontId="2" fillId="10" borderId="44" xfId="0" applyFont="1" applyFill="1" applyBorder="1" applyProtection="1">
      <protection locked="0"/>
    </xf>
    <xf numFmtId="0" fontId="2" fillId="10" borderId="14" xfId="0" applyFont="1" applyFill="1" applyBorder="1"/>
    <xf numFmtId="0" fontId="2" fillId="10" borderId="14" xfId="0" applyFont="1" applyFill="1" applyBorder="1" applyAlignment="1">
      <alignment horizontal="center"/>
    </xf>
    <xf numFmtId="164" fontId="2" fillId="10" borderId="14" xfId="0" applyNumberFormat="1" applyFont="1" applyFill="1" applyBorder="1"/>
    <xf numFmtId="165" fontId="2" fillId="10" borderId="14" xfId="0" applyNumberFormat="1" applyFont="1" applyFill="1" applyBorder="1"/>
    <xf numFmtId="2" fontId="2" fillId="10" borderId="14" xfId="0" applyNumberFormat="1" applyFont="1" applyFill="1" applyBorder="1"/>
    <xf numFmtId="2" fontId="2" fillId="10" borderId="14" xfId="0" applyNumberFormat="1" applyFont="1" applyFill="1" applyBorder="1" applyAlignment="1">
      <alignment horizontal="left" indent="3"/>
    </xf>
    <xf numFmtId="2" fontId="2" fillId="10" borderId="19" xfId="0" applyNumberFormat="1" applyFont="1" applyFill="1" applyBorder="1" applyAlignment="1">
      <alignment horizontal="left" indent="3"/>
    </xf>
    <xf numFmtId="0" fontId="2" fillId="10" borderId="44" xfId="0" applyFont="1" applyFill="1" applyBorder="1"/>
    <xf numFmtId="0" fontId="2" fillId="10" borderId="50" xfId="0" applyFont="1" applyFill="1" applyBorder="1" applyAlignment="1">
      <alignment horizontal="center"/>
    </xf>
    <xf numFmtId="0" fontId="2" fillId="10" borderId="23" xfId="0" applyFont="1" applyFill="1" applyBorder="1"/>
    <xf numFmtId="0" fontId="9" fillId="10" borderId="22" xfId="0" applyFont="1" applyFill="1" applyBorder="1"/>
    <xf numFmtId="0" fontId="2" fillId="10" borderId="22" xfId="0" applyFont="1" applyFill="1" applyBorder="1" applyAlignment="1">
      <alignment horizontal="center"/>
    </xf>
    <xf numFmtId="164" fontId="2" fillId="10" borderId="22" xfId="0" applyNumberFormat="1" applyFont="1" applyFill="1" applyBorder="1"/>
    <xf numFmtId="0" fontId="2" fillId="10" borderId="22" xfId="0" applyFont="1" applyFill="1" applyBorder="1"/>
    <xf numFmtId="165" fontId="2" fillId="10" borderId="22" xfId="0" applyNumberFormat="1" applyFont="1" applyFill="1" applyBorder="1"/>
    <xf numFmtId="2" fontId="2" fillId="10" borderId="22" xfId="0" applyNumberFormat="1" applyFont="1" applyFill="1" applyBorder="1"/>
    <xf numFmtId="2" fontId="2" fillId="10" borderId="22" xfId="0" applyNumberFormat="1" applyFont="1" applyFill="1" applyBorder="1" applyAlignment="1">
      <alignment horizontal="left" indent="3"/>
    </xf>
    <xf numFmtId="2" fontId="2" fillId="10" borderId="24" xfId="0" applyNumberFormat="1" applyFont="1" applyFill="1" applyBorder="1" applyAlignment="1">
      <alignment horizontal="left" indent="3"/>
    </xf>
    <xf numFmtId="0" fontId="2" fillId="10" borderId="51" xfId="0" applyFont="1" applyFill="1" applyBorder="1" applyAlignment="1">
      <alignment horizontal="center"/>
    </xf>
    <xf numFmtId="0" fontId="2" fillId="10" borderId="45" xfId="0" applyFont="1" applyFill="1" applyBorder="1"/>
    <xf numFmtId="0" fontId="2" fillId="10" borderId="13" xfId="0" applyFont="1" applyFill="1" applyBorder="1"/>
    <xf numFmtId="0" fontId="2" fillId="10" borderId="13" xfId="0" applyFont="1" applyFill="1" applyBorder="1" applyAlignment="1">
      <alignment horizontal="center"/>
    </xf>
    <xf numFmtId="164" fontId="2" fillId="10" borderId="13" xfId="0" applyNumberFormat="1" applyFont="1" applyFill="1" applyBorder="1"/>
    <xf numFmtId="165" fontId="2" fillId="10" borderId="13" xfId="0" applyNumberFormat="1" applyFont="1" applyFill="1" applyBorder="1"/>
    <xf numFmtId="2" fontId="2" fillId="10" borderId="13" xfId="0" applyNumberFormat="1" applyFont="1" applyFill="1" applyBorder="1"/>
    <xf numFmtId="2" fontId="2" fillId="10" borderId="13" xfId="0" applyNumberFormat="1" applyFont="1" applyFill="1" applyBorder="1" applyAlignment="1">
      <alignment horizontal="left" indent="3"/>
    </xf>
    <xf numFmtId="2" fontId="2" fillId="10" borderId="16" xfId="0" applyNumberFormat="1" applyFont="1" applyFill="1" applyBorder="1" applyAlignment="1">
      <alignment horizontal="left" indent="3"/>
    </xf>
    <xf numFmtId="0" fontId="2" fillId="10" borderId="39" xfId="0" applyFont="1" applyFill="1" applyBorder="1" applyAlignment="1">
      <alignment horizontal="center"/>
    </xf>
    <xf numFmtId="0" fontId="2" fillId="10" borderId="46" xfId="0" applyFont="1" applyFill="1" applyBorder="1" applyProtection="1">
      <protection locked="0"/>
    </xf>
    <xf numFmtId="0" fontId="2" fillId="10" borderId="21" xfId="0" applyFont="1" applyFill="1" applyBorder="1" applyProtection="1">
      <protection locked="0"/>
    </xf>
    <xf numFmtId="0" fontId="2" fillId="10" borderId="21" xfId="0" applyFont="1" applyFill="1" applyBorder="1" applyAlignment="1">
      <alignment horizontal="center"/>
    </xf>
    <xf numFmtId="164" fontId="2" fillId="10" borderId="21" xfId="0" applyNumberFormat="1" applyFont="1" applyFill="1" applyBorder="1"/>
    <xf numFmtId="165" fontId="2" fillId="10" borderId="21" xfId="0" applyNumberFormat="1" applyFont="1" applyFill="1" applyBorder="1"/>
    <xf numFmtId="2" fontId="2" fillId="10" borderId="21" xfId="0" applyNumberFormat="1" applyFont="1" applyFill="1" applyBorder="1"/>
    <xf numFmtId="2" fontId="2" fillId="10" borderId="21" xfId="0" applyNumberFormat="1" applyFont="1" applyFill="1" applyBorder="1" applyAlignment="1">
      <alignment horizontal="left" indent="3"/>
    </xf>
    <xf numFmtId="2" fontId="2" fillId="10" borderId="27" xfId="0" applyNumberFormat="1" applyFont="1" applyFill="1" applyBorder="1" applyAlignment="1">
      <alignment horizontal="left" indent="3"/>
    </xf>
    <xf numFmtId="0" fontId="9" fillId="10" borderId="8" xfId="0" applyFont="1" applyFill="1" applyBorder="1"/>
    <xf numFmtId="0" fontId="9" fillId="10" borderId="25" xfId="0" applyFont="1" applyFill="1" applyBorder="1"/>
    <xf numFmtId="0" fontId="9" fillId="10" borderId="45" xfId="0" applyFont="1" applyFill="1" applyBorder="1"/>
    <xf numFmtId="0" fontId="9" fillId="10" borderId="13" xfId="0" applyFont="1" applyFill="1" applyBorder="1"/>
    <xf numFmtId="2" fontId="2" fillId="10" borderId="12" xfId="0" applyNumberFormat="1" applyFont="1" applyFill="1" applyBorder="1"/>
    <xf numFmtId="0" fontId="9" fillId="10" borderId="44" xfId="0" applyFont="1" applyFill="1" applyBorder="1"/>
    <xf numFmtId="0" fontId="9" fillId="10" borderId="14" xfId="0" applyFont="1" applyFill="1" applyBorder="1"/>
    <xf numFmtId="0" fontId="2" fillId="10" borderId="46" xfId="0" applyFont="1" applyFill="1" applyBorder="1"/>
    <xf numFmtId="0" fontId="2" fillId="10" borderId="21" xfId="0" applyFont="1" applyFill="1" applyBorder="1"/>
    <xf numFmtId="0" fontId="2" fillId="10" borderId="34" xfId="0" applyFont="1" applyFill="1" applyBorder="1"/>
    <xf numFmtId="164" fontId="2" fillId="10" borderId="14" xfId="0" applyNumberFormat="1" applyFont="1" applyFill="1" applyBorder="1" applyAlignment="1">
      <alignment horizontal="left" indent="3"/>
    </xf>
    <xf numFmtId="0" fontId="9" fillId="10" borderId="23" xfId="0" applyFont="1" applyFill="1" applyBorder="1"/>
    <xf numFmtId="0" fontId="2" fillId="10" borderId="23" xfId="0" applyFont="1" applyFill="1" applyBorder="1" applyProtection="1">
      <protection locked="0"/>
    </xf>
    <xf numFmtId="0" fontId="2" fillId="10" borderId="14" xfId="0" applyFont="1" applyFill="1" applyBorder="1" applyProtection="1">
      <protection locked="0"/>
    </xf>
    <xf numFmtId="0" fontId="9" fillId="10" borderId="46" xfId="0" applyFont="1" applyFill="1" applyBorder="1"/>
    <xf numFmtId="0" fontId="9" fillId="10" borderId="21" xfId="0" applyFont="1" applyFill="1" applyBorder="1"/>
    <xf numFmtId="0" fontId="9" fillId="10" borderId="43" xfId="0" applyFont="1" applyFill="1" applyBorder="1"/>
    <xf numFmtId="0" fontId="9" fillId="10" borderId="12" xfId="0" applyFont="1" applyFill="1" applyBorder="1"/>
    <xf numFmtId="0" fontId="2" fillId="10" borderId="12" xfId="0" applyFont="1" applyFill="1" applyBorder="1" applyAlignment="1">
      <alignment horizontal="center"/>
    </xf>
    <xf numFmtId="164" fontId="2" fillId="10" borderId="12" xfId="0" applyNumberFormat="1" applyFont="1" applyFill="1" applyBorder="1"/>
    <xf numFmtId="0" fontId="2" fillId="10" borderId="12" xfId="0" applyFont="1" applyFill="1" applyBorder="1"/>
    <xf numFmtId="165" fontId="2" fillId="10" borderId="12" xfId="0" applyNumberFormat="1" applyFont="1" applyFill="1" applyBorder="1"/>
    <xf numFmtId="2" fontId="2" fillId="10" borderId="12" xfId="0" applyNumberFormat="1" applyFont="1" applyFill="1" applyBorder="1" applyAlignment="1">
      <alignment horizontal="left" indent="3"/>
    </xf>
    <xf numFmtId="2" fontId="2" fillId="10" borderId="38" xfId="0" applyNumberFormat="1" applyFont="1" applyFill="1" applyBorder="1" applyAlignment="1">
      <alignment horizontal="left" indent="3"/>
    </xf>
    <xf numFmtId="0" fontId="10" fillId="10" borderId="34" xfId="0" applyFont="1" applyFill="1" applyBorder="1"/>
    <xf numFmtId="0" fontId="10" fillId="10" borderId="14" xfId="0" applyFont="1" applyFill="1" applyBorder="1"/>
    <xf numFmtId="0" fontId="10" fillId="10" borderId="14" xfId="0" applyFont="1" applyFill="1" applyBorder="1" applyAlignment="1">
      <alignment horizontal="center"/>
    </xf>
    <xf numFmtId="0" fontId="2" fillId="10" borderId="30" xfId="0" applyFont="1" applyFill="1" applyBorder="1" applyAlignment="1">
      <alignment horizontal="center"/>
    </xf>
    <xf numFmtId="0" fontId="2" fillId="10" borderId="43" xfId="0" applyFont="1" applyFill="1" applyBorder="1"/>
    <xf numFmtId="0" fontId="10" fillId="10" borderId="52" xfId="0" applyFont="1" applyFill="1" applyBorder="1"/>
    <xf numFmtId="0" fontId="2" fillId="10" borderId="28" xfId="0" applyFont="1" applyFill="1" applyBorder="1" applyProtection="1">
      <protection locked="0"/>
    </xf>
    <xf numFmtId="0" fontId="10" fillId="10" borderId="28" xfId="0" applyFont="1" applyFill="1" applyBorder="1" applyAlignment="1">
      <alignment horizontal="center"/>
    </xf>
    <xf numFmtId="164" fontId="2" fillId="10" borderId="28" xfId="0" applyNumberFormat="1" applyFont="1" applyFill="1" applyBorder="1"/>
    <xf numFmtId="165" fontId="2" fillId="10" borderId="28" xfId="0" applyNumberFormat="1" applyFont="1" applyFill="1" applyBorder="1"/>
    <xf numFmtId="2" fontId="2" fillId="10" borderId="28" xfId="0" applyNumberFormat="1" applyFont="1" applyFill="1" applyBorder="1"/>
    <xf numFmtId="2" fontId="2" fillId="10" borderId="28" xfId="0" applyNumberFormat="1" applyFont="1" applyFill="1" applyBorder="1" applyAlignment="1">
      <alignment horizontal="left" indent="3"/>
    </xf>
    <xf numFmtId="2" fontId="2" fillId="10" borderId="53" xfId="0" applyNumberFormat="1" applyFont="1" applyFill="1" applyBorder="1" applyAlignment="1">
      <alignment horizontal="left" indent="3"/>
    </xf>
    <xf numFmtId="2" fontId="2" fillId="7" borderId="22" xfId="0" applyNumberFormat="1" applyFont="1" applyFill="1" applyBorder="1"/>
    <xf numFmtId="0" fontId="10" fillId="4" borderId="44" xfId="0" applyFont="1" applyFill="1" applyBorder="1"/>
    <xf numFmtId="0" fontId="10" fillId="4" borderId="14" xfId="0" applyFont="1" applyFill="1" applyBorder="1" applyAlignment="1">
      <alignment horizontal="center"/>
    </xf>
    <xf numFmtId="165" fontId="2" fillId="6" borderId="5" xfId="0" applyNumberFormat="1" applyFont="1" applyFill="1" applyBorder="1"/>
    <xf numFmtId="165" fontId="2" fillId="7" borderId="5" xfId="0" applyNumberFormat="1" applyFont="1" applyFill="1" applyBorder="1"/>
    <xf numFmtId="165" fontId="2" fillId="5" borderId="5" xfId="0" applyNumberFormat="1" applyFont="1" applyFill="1" applyBorder="1"/>
    <xf numFmtId="0" fontId="14" fillId="2" borderId="3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/>
    </xf>
    <xf numFmtId="0" fontId="2" fillId="4" borderId="46" xfId="0" applyFont="1" applyFill="1" applyBorder="1"/>
    <xf numFmtId="165" fontId="2" fillId="7" borderId="12" xfId="0" applyNumberFormat="1" applyFont="1" applyFill="1" applyBorder="1"/>
    <xf numFmtId="164" fontId="2" fillId="7" borderId="14" xfId="0" applyNumberFormat="1" applyFont="1" applyFill="1" applyBorder="1" applyAlignment="1">
      <alignment horizontal="left" indent="3"/>
    </xf>
    <xf numFmtId="0" fontId="2" fillId="7" borderId="30" xfId="0" applyFont="1" applyFill="1" applyBorder="1" applyAlignment="1">
      <alignment horizontal="center"/>
    </xf>
    <xf numFmtId="0" fontId="9" fillId="7" borderId="43" xfId="0" applyFont="1" applyFill="1" applyBorder="1"/>
    <xf numFmtId="0" fontId="9" fillId="7" borderId="12" xfId="0" applyFont="1" applyFill="1" applyBorder="1"/>
    <xf numFmtId="0" fontId="2" fillId="7" borderId="12" xfId="0" applyFont="1" applyFill="1" applyBorder="1" applyAlignment="1">
      <alignment horizontal="center"/>
    </xf>
    <xf numFmtId="164" fontId="2" fillId="7" borderId="12" xfId="0" applyNumberFormat="1" applyFont="1" applyFill="1" applyBorder="1"/>
    <xf numFmtId="0" fontId="2" fillId="7" borderId="12" xfId="0" applyFont="1" applyFill="1" applyBorder="1"/>
    <xf numFmtId="2" fontId="2" fillId="7" borderId="12" xfId="0" applyNumberFormat="1" applyFont="1" applyFill="1" applyBorder="1" applyAlignment="1">
      <alignment horizontal="left" indent="3"/>
    </xf>
    <xf numFmtId="2" fontId="2" fillId="7" borderId="38" xfId="0" applyNumberFormat="1" applyFont="1" applyFill="1" applyBorder="1" applyAlignment="1">
      <alignment horizontal="left" indent="3"/>
    </xf>
    <xf numFmtId="0" fontId="2" fillId="5" borderId="29" xfId="0" applyFont="1" applyFill="1" applyBorder="1" applyAlignment="1">
      <alignment horizontal="center"/>
    </xf>
    <xf numFmtId="0" fontId="2" fillId="5" borderId="54" xfId="0" applyFont="1" applyFill="1" applyBorder="1"/>
    <xf numFmtId="0" fontId="2" fillId="5" borderId="5" xfId="0" applyFont="1" applyFill="1" applyBorder="1"/>
    <xf numFmtId="0" fontId="2" fillId="5" borderId="5" xfId="0" applyFont="1" applyFill="1" applyBorder="1" applyAlignment="1">
      <alignment horizontal="center"/>
    </xf>
    <xf numFmtId="164" fontId="2" fillId="5" borderId="5" xfId="0" applyNumberFormat="1" applyFont="1" applyFill="1" applyBorder="1"/>
    <xf numFmtId="2" fontId="2" fillId="5" borderId="5" xfId="0" applyNumberFormat="1" applyFont="1" applyFill="1" applyBorder="1"/>
    <xf numFmtId="2" fontId="2" fillId="5" borderId="5" xfId="0" applyNumberFormat="1" applyFont="1" applyFill="1" applyBorder="1" applyAlignment="1">
      <alignment horizontal="left" indent="3"/>
    </xf>
    <xf numFmtId="2" fontId="2" fillId="5" borderId="10" xfId="0" applyNumberFormat="1" applyFont="1" applyFill="1" applyBorder="1" applyAlignment="1">
      <alignment horizontal="left" indent="3"/>
    </xf>
    <xf numFmtId="0" fontId="9" fillId="4" borderId="23" xfId="0" applyFont="1" applyFill="1" applyBorder="1"/>
    <xf numFmtId="0" fontId="2" fillId="4" borderId="30" xfId="0" applyFont="1" applyFill="1" applyBorder="1" applyAlignment="1">
      <alignment horizontal="center"/>
    </xf>
    <xf numFmtId="0" fontId="2" fillId="6" borderId="46" xfId="0" applyFont="1" applyFill="1" applyBorder="1" applyProtection="1">
      <protection locked="0"/>
    </xf>
    <xf numFmtId="0" fontId="2" fillId="4" borderId="46" xfId="0" applyFont="1" applyFill="1" applyBorder="1" applyProtection="1">
      <protection locked="0"/>
    </xf>
    <xf numFmtId="0" fontId="2" fillId="5" borderId="43" xfId="0" applyFont="1" applyFill="1" applyBorder="1"/>
    <xf numFmtId="165" fontId="2" fillId="5" borderId="12" xfId="0" applyNumberFormat="1" applyFont="1" applyFill="1" applyBorder="1"/>
    <xf numFmtId="2" fontId="2" fillId="5" borderId="22" xfId="0" applyNumberFormat="1" applyFont="1" applyFill="1" applyBorder="1"/>
    <xf numFmtId="0" fontId="2" fillId="5" borderId="59" xfId="0" applyFont="1" applyFill="1" applyBorder="1" applyAlignment="1">
      <alignment horizontal="center"/>
    </xf>
    <xf numFmtId="0" fontId="2" fillId="7" borderId="23" xfId="0" applyFont="1" applyFill="1" applyBorder="1"/>
    <xf numFmtId="0" fontId="2" fillId="6" borderId="13" xfId="0" applyFont="1" applyFill="1" applyBorder="1" applyProtection="1">
      <protection locked="0"/>
    </xf>
    <xf numFmtId="0" fontId="9" fillId="7" borderId="22" xfId="0" applyFont="1" applyFill="1" applyBorder="1"/>
    <xf numFmtId="0" fontId="2" fillId="7" borderId="22" xfId="0" applyFont="1" applyFill="1" applyBorder="1" applyAlignment="1">
      <alignment horizontal="center"/>
    </xf>
    <xf numFmtId="164" fontId="2" fillId="7" borderId="22" xfId="0" applyNumberFormat="1" applyFont="1" applyFill="1" applyBorder="1"/>
    <xf numFmtId="0" fontId="2" fillId="7" borderId="22" xfId="0" applyFont="1" applyFill="1" applyBorder="1"/>
    <xf numFmtId="2" fontId="2" fillId="7" borderId="22" xfId="0" applyNumberFormat="1" applyFont="1" applyFill="1" applyBorder="1" applyAlignment="1">
      <alignment horizontal="left" indent="3"/>
    </xf>
    <xf numFmtId="2" fontId="2" fillId="7" borderId="24" xfId="0" applyNumberFormat="1" applyFont="1" applyFill="1" applyBorder="1" applyAlignment="1">
      <alignment horizontal="left" indent="3"/>
    </xf>
    <xf numFmtId="0" fontId="2" fillId="7" borderId="59" xfId="0" applyFont="1" applyFill="1" applyBorder="1" applyAlignment="1">
      <alignment horizontal="center"/>
    </xf>
    <xf numFmtId="0" fontId="2" fillId="7" borderId="34" xfId="0" applyFont="1" applyFill="1" applyBorder="1"/>
    <xf numFmtId="0" fontId="9" fillId="7" borderId="23" xfId="0" applyFont="1" applyFill="1" applyBorder="1"/>
    <xf numFmtId="165" fontId="2" fillId="7" borderId="22" xfId="0" applyNumberFormat="1" applyFont="1" applyFill="1" applyBorder="1"/>
    <xf numFmtId="0" fontId="2" fillId="6" borderId="43" xfId="0" applyFont="1" applyFill="1" applyBorder="1" applyProtection="1">
      <protection locked="0"/>
    </xf>
    <xf numFmtId="0" fontId="2" fillId="7" borderId="43" xfId="0" applyFont="1" applyFill="1" applyBorder="1"/>
    <xf numFmtId="0" fontId="2" fillId="5" borderId="23" xfId="0" applyFont="1" applyFill="1" applyBorder="1" applyProtection="1">
      <protection locked="0"/>
    </xf>
    <xf numFmtId="164" fontId="2" fillId="7" borderId="22" xfId="0" applyNumberFormat="1" applyFont="1" applyFill="1" applyBorder="1" applyAlignment="1">
      <alignment horizontal="left" indent="3"/>
    </xf>
    <xf numFmtId="0" fontId="9" fillId="6" borderId="45" xfId="0" applyFont="1" applyFill="1" applyBorder="1"/>
    <xf numFmtId="0" fontId="2" fillId="6" borderId="50" xfId="0" applyFont="1" applyFill="1" applyBorder="1" applyAlignment="1">
      <alignment horizontal="center"/>
    </xf>
    <xf numFmtId="0" fontId="2" fillId="6" borderId="23" xfId="0" applyFont="1" applyFill="1" applyBorder="1"/>
    <xf numFmtId="0" fontId="9" fillId="6" borderId="13" xfId="0" applyFont="1" applyFill="1" applyBorder="1"/>
    <xf numFmtId="0" fontId="2" fillId="5" borderId="46" xfId="0" applyFont="1" applyFill="1" applyBorder="1"/>
    <xf numFmtId="0" fontId="2" fillId="5" borderId="21" xfId="0" applyFont="1" applyFill="1" applyBorder="1"/>
    <xf numFmtId="0" fontId="2" fillId="4" borderId="60" xfId="0" applyFont="1" applyFill="1" applyBorder="1" applyAlignment="1">
      <alignment horizontal="center"/>
    </xf>
    <xf numFmtId="0" fontId="9" fillId="4" borderId="32" xfId="0" applyFont="1" applyFill="1" applyBorder="1"/>
    <xf numFmtId="0" fontId="2" fillId="5" borderId="54" xfId="0" applyFont="1" applyFill="1" applyBorder="1" applyProtection="1">
      <protection locked="0"/>
    </xf>
    <xf numFmtId="0" fontId="2" fillId="5" borderId="25" xfId="0" applyFont="1" applyFill="1" applyBorder="1" applyProtection="1">
      <protection locked="0"/>
    </xf>
    <xf numFmtId="0" fontId="2" fillId="5" borderId="8" xfId="0" applyFont="1" applyFill="1" applyBorder="1"/>
    <xf numFmtId="0" fontId="9" fillId="4" borderId="52" xfId="0" applyFont="1" applyFill="1" applyBorder="1"/>
    <xf numFmtId="0" fontId="9" fillId="4" borderId="28" xfId="0" applyFont="1" applyFill="1" applyBorder="1"/>
    <xf numFmtId="0" fontId="9" fillId="6" borderId="23" xfId="0" applyFont="1" applyFill="1" applyBorder="1"/>
    <xf numFmtId="0" fontId="9" fillId="7" borderId="34" xfId="0" applyFont="1" applyFill="1" applyBorder="1"/>
    <xf numFmtId="0" fontId="9" fillId="6" borderId="22" xfId="0" applyFont="1" applyFill="1" applyBorder="1"/>
    <xf numFmtId="164" fontId="2" fillId="7" borderId="13" xfId="0" applyNumberFormat="1" applyFont="1" applyFill="1" applyBorder="1" applyAlignment="1">
      <alignment horizontal="left" indent="3"/>
    </xf>
    <xf numFmtId="0" fontId="2" fillId="7" borderId="61" xfId="0" applyFont="1" applyFill="1" applyBorder="1" applyAlignment="1">
      <alignment horizontal="center"/>
    </xf>
    <xf numFmtId="0" fontId="2" fillId="7" borderId="62" xfId="0" applyFont="1" applyFill="1" applyBorder="1" applyAlignment="1">
      <alignment horizontal="center"/>
    </xf>
    <xf numFmtId="0" fontId="2" fillId="7" borderId="63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6" borderId="12" xfId="0" applyFont="1" applyFill="1" applyBorder="1" applyProtection="1">
      <protection locked="0"/>
    </xf>
    <xf numFmtId="0" fontId="2" fillId="4" borderId="43" xfId="0" applyFont="1" applyFill="1" applyBorder="1" applyProtection="1">
      <protection locked="0"/>
    </xf>
    <xf numFmtId="0" fontId="2" fillId="7" borderId="60" xfId="0" applyFont="1" applyFill="1" applyBorder="1" applyAlignment="1">
      <alignment horizontal="center"/>
    </xf>
    <xf numFmtId="0" fontId="9" fillId="7" borderId="32" xfId="0" applyFont="1" applyFill="1" applyBorder="1"/>
    <xf numFmtId="164" fontId="2" fillId="5" borderId="13" xfId="0" applyNumberFormat="1" applyFont="1" applyFill="1" applyBorder="1" applyAlignment="1">
      <alignment horizontal="left" indent="3"/>
    </xf>
    <xf numFmtId="0" fontId="2" fillId="6" borderId="32" xfId="0" applyFont="1" applyFill="1" applyBorder="1" applyProtection="1">
      <protection locked="0"/>
    </xf>
    <xf numFmtId="0" fontId="2" fillId="4" borderId="43" xfId="0" applyFont="1" applyFill="1" applyBorder="1"/>
    <xf numFmtId="0" fontId="2" fillId="7" borderId="43" xfId="0" applyFont="1" applyFill="1" applyBorder="1" applyProtection="1">
      <protection locked="0"/>
    </xf>
    <xf numFmtId="0" fontId="2" fillId="7" borderId="52" xfId="0" applyFont="1" applyFill="1" applyBorder="1"/>
    <xf numFmtId="0" fontId="2" fillId="7" borderId="28" xfId="0" applyFont="1" applyFill="1" applyBorder="1" applyAlignment="1">
      <alignment horizontal="center"/>
    </xf>
    <xf numFmtId="164" fontId="2" fillId="7" borderId="28" xfId="0" applyNumberFormat="1" applyFont="1" applyFill="1" applyBorder="1"/>
    <xf numFmtId="0" fontId="2" fillId="7" borderId="28" xfId="0" applyFont="1" applyFill="1" applyBorder="1"/>
    <xf numFmtId="165" fontId="2" fillId="7" borderId="28" xfId="0" applyNumberFormat="1" applyFont="1" applyFill="1" applyBorder="1"/>
    <xf numFmtId="2" fontId="2" fillId="7" borderId="28" xfId="0" applyNumberFormat="1" applyFont="1" applyFill="1" applyBorder="1" applyAlignment="1">
      <alignment horizontal="left" indent="3"/>
    </xf>
    <xf numFmtId="2" fontId="2" fillId="7" borderId="53" xfId="0" applyNumberFormat="1" applyFont="1" applyFill="1" applyBorder="1" applyAlignment="1">
      <alignment horizontal="left" indent="3"/>
    </xf>
    <xf numFmtId="0" fontId="2" fillId="7" borderId="31" xfId="0" applyFont="1" applyFill="1" applyBorder="1" applyAlignment="1">
      <alignment horizontal="center"/>
    </xf>
    <xf numFmtId="2" fontId="2" fillId="5" borderId="28" xfId="0" applyNumberFormat="1" applyFont="1" applyFill="1" applyBorder="1"/>
    <xf numFmtId="0" fontId="2" fillId="7" borderId="32" xfId="0" applyFont="1" applyFill="1" applyBorder="1"/>
    <xf numFmtId="164" fontId="2" fillId="5" borderId="25" xfId="0" applyNumberFormat="1" applyFont="1" applyFill="1" applyBorder="1" applyAlignment="1">
      <alignment horizontal="left" indent="3"/>
    </xf>
    <xf numFmtId="0" fontId="2" fillId="4" borderId="34" xfId="0" applyFont="1" applyFill="1" applyBorder="1" applyProtection="1">
      <protection locked="0"/>
    </xf>
    <xf numFmtId="0" fontId="2" fillId="5" borderId="50" xfId="0" applyFont="1" applyFill="1" applyBorder="1" applyAlignment="1">
      <alignment horizontal="center"/>
    </xf>
    <xf numFmtId="0" fontId="9" fillId="5" borderId="21" xfId="0" applyFont="1" applyFill="1" applyBorder="1"/>
    <xf numFmtId="0" fontId="2" fillId="6" borderId="34" xfId="0" applyFont="1" applyFill="1" applyBorder="1"/>
    <xf numFmtId="0" fontId="2" fillId="4" borderId="34" xfId="0" applyFont="1" applyFill="1" applyBorder="1"/>
    <xf numFmtId="0" fontId="9" fillId="5" borderId="46" xfId="0" applyFont="1" applyFill="1" applyBorder="1"/>
    <xf numFmtId="164" fontId="2" fillId="4" borderId="14" xfId="0" applyNumberFormat="1" applyFont="1" applyFill="1" applyBorder="1" applyAlignment="1">
      <alignment horizontal="left" indent="3"/>
    </xf>
    <xf numFmtId="0" fontId="2" fillId="6" borderId="34" xfId="0" applyFont="1" applyFill="1" applyBorder="1" applyProtection="1">
      <protection locked="0"/>
    </xf>
    <xf numFmtId="0" fontId="9" fillId="6" borderId="46" xfId="0" applyFont="1" applyFill="1" applyBorder="1"/>
    <xf numFmtId="0" fontId="9" fillId="6" borderId="21" xfId="0" applyFont="1" applyFill="1" applyBorder="1"/>
    <xf numFmtId="0" fontId="10" fillId="6" borderId="45" xfId="0" applyFont="1" applyFill="1" applyBorder="1"/>
    <xf numFmtId="0" fontId="10" fillId="6" borderId="13" xfId="0" applyFont="1" applyFill="1" applyBorder="1"/>
    <xf numFmtId="0" fontId="10" fillId="6" borderId="13" xfId="0" applyFont="1" applyFill="1" applyBorder="1" applyAlignment="1">
      <alignment horizontal="center"/>
    </xf>
    <xf numFmtId="0" fontId="9" fillId="6" borderId="8" xfId="0" applyFont="1" applyFill="1" applyBorder="1"/>
    <xf numFmtId="0" fontId="9" fillId="6" borderId="25" xfId="0" applyFont="1" applyFill="1" applyBorder="1"/>
    <xf numFmtId="164" fontId="2" fillId="0" borderId="0" xfId="0" applyNumberFormat="1" applyFont="1"/>
    <xf numFmtId="0" fontId="2" fillId="6" borderId="32" xfId="0" applyFont="1" applyFill="1" applyBorder="1"/>
    <xf numFmtId="0" fontId="2" fillId="7" borderId="34" xfId="0" applyFont="1" applyFill="1" applyBorder="1" applyProtection="1">
      <protection locked="0"/>
    </xf>
    <xf numFmtId="0" fontId="9" fillId="6" borderId="34" xfId="0" applyFont="1" applyFill="1" applyBorder="1"/>
    <xf numFmtId="0" fontId="9" fillId="7" borderId="52" xfId="0" applyFont="1" applyFill="1" applyBorder="1"/>
    <xf numFmtId="0" fontId="9" fillId="7" borderId="28" xfId="0" applyFont="1" applyFill="1" applyBorder="1"/>
    <xf numFmtId="0" fontId="6" fillId="5" borderId="29" xfId="0" applyFont="1" applyFill="1" applyBorder="1" applyAlignment="1">
      <alignment horizontal="center" vertical="center" textRotation="90" wrapText="1"/>
    </xf>
    <xf numFmtId="0" fontId="6" fillId="5" borderId="30" xfId="0" applyFont="1" applyFill="1" applyBorder="1" applyAlignment="1">
      <alignment horizontal="center" vertical="center" textRotation="90" wrapText="1"/>
    </xf>
    <xf numFmtId="0" fontId="6" fillId="5" borderId="31" xfId="0" applyFont="1" applyFill="1" applyBorder="1" applyAlignment="1">
      <alignment horizontal="center" vertical="center" textRotation="90" wrapText="1"/>
    </xf>
    <xf numFmtId="0" fontId="6" fillId="7" borderId="36" xfId="0" applyFont="1" applyFill="1" applyBorder="1" applyAlignment="1">
      <alignment horizontal="center" vertical="center" textRotation="90" wrapText="1"/>
    </xf>
    <xf numFmtId="0" fontId="6" fillId="7" borderId="2" xfId="0" applyFont="1" applyFill="1" applyBorder="1" applyAlignment="1">
      <alignment horizontal="center" vertical="center" textRotation="90" wrapText="1"/>
    </xf>
    <xf numFmtId="0" fontId="6" fillId="7" borderId="37" xfId="0" applyFont="1" applyFill="1" applyBorder="1" applyAlignment="1">
      <alignment horizontal="center" vertical="center" textRotation="90" wrapText="1"/>
    </xf>
    <xf numFmtId="0" fontId="6" fillId="4" borderId="36" xfId="0" applyFont="1" applyFill="1" applyBorder="1" applyAlignment="1">
      <alignment horizontal="center" vertical="center" textRotation="90" wrapText="1"/>
    </xf>
    <xf numFmtId="0" fontId="6" fillId="4" borderId="2" xfId="0" applyFont="1" applyFill="1" applyBorder="1" applyAlignment="1">
      <alignment horizontal="center" vertical="center" textRotation="90" wrapText="1"/>
    </xf>
    <xf numFmtId="0" fontId="6" fillId="4" borderId="37" xfId="0" applyFont="1" applyFill="1" applyBorder="1" applyAlignment="1">
      <alignment horizontal="center" vertical="center" textRotation="90" wrapText="1"/>
    </xf>
    <xf numFmtId="0" fontId="6" fillId="6" borderId="36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0" fontId="6" fillId="6" borderId="37" xfId="0" applyFont="1" applyFill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textRotation="90" wrapText="1"/>
    </xf>
    <xf numFmtId="0" fontId="6" fillId="5" borderId="2" xfId="0" applyFont="1" applyFill="1" applyBorder="1" applyAlignment="1">
      <alignment horizontal="center" vertical="center" textRotation="90" wrapText="1"/>
    </xf>
    <xf numFmtId="0" fontId="6" fillId="5" borderId="37" xfId="0" applyFont="1" applyFill="1" applyBorder="1" applyAlignment="1">
      <alignment horizontal="center" vertical="center" textRotation="90" wrapText="1"/>
    </xf>
    <xf numFmtId="0" fontId="6" fillId="6" borderId="29" xfId="0" applyFont="1" applyFill="1" applyBorder="1" applyAlignment="1">
      <alignment horizontal="center" vertical="center" textRotation="90" wrapText="1"/>
    </xf>
    <xf numFmtId="0" fontId="6" fillId="6" borderId="30" xfId="0" applyFont="1" applyFill="1" applyBorder="1" applyAlignment="1">
      <alignment horizontal="center" vertical="center" textRotation="90" wrapText="1"/>
    </xf>
    <xf numFmtId="0" fontId="6" fillId="6" borderId="31" xfId="0" applyFont="1" applyFill="1" applyBorder="1" applyAlignment="1">
      <alignment horizontal="center" vertical="center" textRotation="90" wrapText="1"/>
    </xf>
    <xf numFmtId="0" fontId="6" fillId="4" borderId="29" xfId="0" applyFont="1" applyFill="1" applyBorder="1" applyAlignment="1">
      <alignment horizontal="center" vertical="center" textRotation="90" wrapText="1"/>
    </xf>
    <xf numFmtId="0" fontId="6" fillId="4" borderId="30" xfId="0" applyFont="1" applyFill="1" applyBorder="1" applyAlignment="1">
      <alignment horizontal="center" vertical="center" textRotation="90" wrapText="1"/>
    </xf>
    <xf numFmtId="0" fontId="6" fillId="7" borderId="29" xfId="0" applyFont="1" applyFill="1" applyBorder="1" applyAlignment="1">
      <alignment horizontal="center" vertical="center" textRotation="90" wrapText="1"/>
    </xf>
    <xf numFmtId="0" fontId="6" fillId="7" borderId="30" xfId="0" applyFont="1" applyFill="1" applyBorder="1" applyAlignment="1">
      <alignment horizontal="center" vertical="center" textRotation="90" wrapText="1"/>
    </xf>
    <xf numFmtId="0" fontId="6" fillId="7" borderId="31" xfId="0" applyFont="1" applyFill="1" applyBorder="1" applyAlignment="1">
      <alignment horizontal="center" vertical="center" textRotation="90" wrapText="1"/>
    </xf>
    <xf numFmtId="0" fontId="6" fillId="4" borderId="31" xfId="0" applyFont="1" applyFill="1" applyBorder="1" applyAlignment="1">
      <alignment horizontal="center" vertical="center" textRotation="90" wrapText="1"/>
    </xf>
    <xf numFmtId="0" fontId="6" fillId="5" borderId="41" xfId="0" applyFont="1" applyFill="1" applyBorder="1" applyAlignment="1">
      <alignment horizontal="center" vertical="center" textRotation="90" wrapText="1"/>
    </xf>
    <xf numFmtId="0" fontId="6" fillId="5" borderId="20" xfId="0" applyFont="1" applyFill="1" applyBorder="1" applyAlignment="1">
      <alignment horizontal="center" vertical="center" textRotation="90" wrapText="1"/>
    </xf>
    <xf numFmtId="0" fontId="6" fillId="5" borderId="42" xfId="0" applyFont="1" applyFill="1" applyBorder="1" applyAlignment="1">
      <alignment horizontal="center" vertical="center" textRotation="90" wrapText="1"/>
    </xf>
    <xf numFmtId="0" fontId="6" fillId="4" borderId="41" xfId="0" applyFont="1" applyFill="1" applyBorder="1" applyAlignment="1">
      <alignment horizontal="center" vertical="center" textRotation="90" wrapText="1"/>
    </xf>
    <xf numFmtId="0" fontId="6" fillId="4" borderId="20" xfId="0" applyFont="1" applyFill="1" applyBorder="1" applyAlignment="1">
      <alignment horizontal="center" vertical="center" textRotation="90" wrapText="1"/>
    </xf>
    <xf numFmtId="0" fontId="6" fillId="4" borderId="42" xfId="0" applyFont="1" applyFill="1" applyBorder="1" applyAlignment="1">
      <alignment horizontal="center" vertical="center" textRotation="90" wrapText="1"/>
    </xf>
    <xf numFmtId="0" fontId="6" fillId="7" borderId="48" xfId="0" applyFont="1" applyFill="1" applyBorder="1" applyAlignment="1">
      <alignment horizontal="center" vertical="center" textRotation="90" wrapText="1"/>
    </xf>
    <xf numFmtId="0" fontId="6" fillId="7" borderId="0" xfId="0" applyFont="1" applyFill="1" applyAlignment="1">
      <alignment horizontal="center" vertical="center" textRotation="90" wrapText="1"/>
    </xf>
    <xf numFmtId="0" fontId="6" fillId="7" borderId="49" xfId="0" applyFont="1" applyFill="1" applyBorder="1" applyAlignment="1">
      <alignment horizontal="center" vertical="center" textRotation="90" wrapText="1"/>
    </xf>
    <xf numFmtId="0" fontId="6" fillId="6" borderId="41" xfId="0" applyFont="1" applyFill="1" applyBorder="1" applyAlignment="1">
      <alignment horizontal="center" vertical="center" textRotation="90" wrapText="1"/>
    </xf>
    <xf numFmtId="0" fontId="6" fillId="6" borderId="20" xfId="0" applyFont="1" applyFill="1" applyBorder="1" applyAlignment="1">
      <alignment horizontal="center" vertical="center" textRotation="90" wrapText="1"/>
    </xf>
    <xf numFmtId="0" fontId="6" fillId="6" borderId="42" xfId="0" applyFont="1" applyFill="1" applyBorder="1" applyAlignment="1">
      <alignment horizontal="center" vertical="center" textRotation="90" wrapText="1"/>
    </xf>
    <xf numFmtId="0" fontId="6" fillId="9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 textRotation="90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53AA-9018-4B03-8689-08C5EA767501}">
  <dimension ref="A1:V1048571"/>
  <sheetViews>
    <sheetView topLeftCell="A37" workbookViewId="0">
      <selection activeCell="C65" sqref="C65"/>
    </sheetView>
  </sheetViews>
  <sheetFormatPr defaultRowHeight="11.25" x14ac:dyDescent="0.2"/>
  <cols>
    <col min="1" max="1" width="12.7109375" style="1" customWidth="1"/>
    <col min="2" max="2" width="4.5703125" style="20" customWidth="1"/>
    <col min="3" max="3" width="21.7109375" style="26" customWidth="1"/>
    <col min="4" max="4" width="20.570312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90</v>
      </c>
      <c r="B2" s="611"/>
      <c r="C2" s="611"/>
      <c r="D2" s="611"/>
      <c r="E2" s="611"/>
      <c r="F2" s="612"/>
      <c r="G2" s="155">
        <v>0</v>
      </c>
      <c r="H2" s="2" t="s">
        <v>1</v>
      </c>
      <c r="J2" s="119"/>
    </row>
    <row r="3" spans="1:18" ht="18.75" customHeight="1" thickBot="1" x14ac:dyDescent="0.25">
      <c r="A3" s="613" t="s">
        <v>91</v>
      </c>
      <c r="B3" s="613"/>
      <c r="C3" s="613"/>
      <c r="D3" s="613"/>
      <c r="E3" s="613"/>
      <c r="F3" s="613"/>
      <c r="G3" s="4">
        <v>558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92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26.25" customHeight="1" x14ac:dyDescent="0.2">
      <c r="A9" s="625" t="s">
        <v>81</v>
      </c>
      <c r="B9" s="125">
        <v>1</v>
      </c>
      <c r="C9" s="63" t="s">
        <v>30</v>
      </c>
      <c r="D9" s="63" t="s">
        <v>31</v>
      </c>
      <c r="E9" s="61">
        <v>19</v>
      </c>
      <c r="F9" s="61">
        <v>1986</v>
      </c>
      <c r="G9" s="62">
        <f t="shared" ref="G9:G40" si="0">H9+I9+J9</f>
        <v>9.4580000000000002</v>
      </c>
      <c r="H9" s="62">
        <v>0</v>
      </c>
      <c r="I9" s="62">
        <v>0</v>
      </c>
      <c r="J9" s="62">
        <v>9.4580000000000002</v>
      </c>
      <c r="K9" s="62">
        <v>1120.5999999999999</v>
      </c>
      <c r="L9" s="62">
        <f t="shared" ref="L9:L40" si="1">J9</f>
        <v>9.4580000000000002</v>
      </c>
      <c r="M9" s="62">
        <v>1120.5999999999999</v>
      </c>
      <c r="N9" s="64">
        <f t="shared" ref="N9:N40" si="2">L9/M9</f>
        <v>8.4401213635552398E-3</v>
      </c>
      <c r="O9" s="82">
        <v>91.3</v>
      </c>
      <c r="P9" s="65">
        <f t="shared" ref="P9:P40" si="3">N9*O9</f>
        <v>0.77058308049259339</v>
      </c>
      <c r="Q9" s="65">
        <f t="shared" ref="Q9:Q40" si="4">N9*60*1000</f>
        <v>506.4072818133144</v>
      </c>
      <c r="R9" s="66">
        <f t="shared" ref="R9:R40" si="5">Q9*O9/1000</f>
        <v>46.2349848295556</v>
      </c>
    </row>
    <row r="10" spans="1:18" ht="32.25" customHeight="1" x14ac:dyDescent="0.2">
      <c r="A10" s="626"/>
      <c r="B10" s="126">
        <v>2</v>
      </c>
      <c r="C10" s="74" t="s">
        <v>41</v>
      </c>
      <c r="D10" s="74" t="s">
        <v>42</v>
      </c>
      <c r="E10" s="75">
        <v>75</v>
      </c>
      <c r="F10" s="75">
        <v>1990</v>
      </c>
      <c r="G10" s="69">
        <f t="shared" si="0"/>
        <v>45.637</v>
      </c>
      <c r="H10" s="69">
        <v>3.8250000000000002</v>
      </c>
      <c r="I10" s="69">
        <v>10.436</v>
      </c>
      <c r="J10" s="69">
        <v>31.376000000000001</v>
      </c>
      <c r="K10" s="69">
        <v>3530.28</v>
      </c>
      <c r="L10" s="69">
        <f t="shared" si="1"/>
        <v>31.376000000000001</v>
      </c>
      <c r="M10" s="69">
        <v>3530.28</v>
      </c>
      <c r="N10" s="70">
        <f t="shared" si="2"/>
        <v>8.8876802973135282E-3</v>
      </c>
      <c r="O10" s="132">
        <v>91.3</v>
      </c>
      <c r="P10" s="71">
        <f t="shared" si="3"/>
        <v>0.81144521114472512</v>
      </c>
      <c r="Q10" s="71">
        <f t="shared" si="4"/>
        <v>533.2608178388117</v>
      </c>
      <c r="R10" s="72">
        <f t="shared" si="5"/>
        <v>48.686712668683505</v>
      </c>
    </row>
    <row r="11" spans="1:18" ht="36" customHeight="1" x14ac:dyDescent="0.2">
      <c r="A11" s="626"/>
      <c r="B11" s="126">
        <v>3</v>
      </c>
      <c r="C11" s="73" t="s">
        <v>32</v>
      </c>
      <c r="D11" s="73" t="s">
        <v>31</v>
      </c>
      <c r="E11" s="68">
        <v>85</v>
      </c>
      <c r="F11" s="68">
        <v>1969</v>
      </c>
      <c r="G11" s="69">
        <f t="shared" si="0"/>
        <v>38.207999999999998</v>
      </c>
      <c r="H11" s="69">
        <v>0</v>
      </c>
      <c r="I11" s="69">
        <v>0</v>
      </c>
      <c r="J11" s="69">
        <v>38.207999999999998</v>
      </c>
      <c r="K11" s="69">
        <v>3845.22</v>
      </c>
      <c r="L11" s="69">
        <f t="shared" si="1"/>
        <v>38.207999999999998</v>
      </c>
      <c r="M11" s="69">
        <v>3845.22</v>
      </c>
      <c r="N11" s="70">
        <f t="shared" si="2"/>
        <v>9.9364925803985208E-3</v>
      </c>
      <c r="O11" s="84">
        <v>91.3</v>
      </c>
      <c r="P11" s="71">
        <f t="shared" si="3"/>
        <v>0.90720177259038493</v>
      </c>
      <c r="Q11" s="71">
        <f t="shared" si="4"/>
        <v>596.18955482391118</v>
      </c>
      <c r="R11" s="72">
        <f t="shared" si="5"/>
        <v>54.432106355423088</v>
      </c>
    </row>
    <row r="12" spans="1:18" ht="33.75" customHeight="1" x14ac:dyDescent="0.2">
      <c r="A12" s="626"/>
      <c r="B12" s="126">
        <v>4</v>
      </c>
      <c r="C12" s="67" t="s">
        <v>33</v>
      </c>
      <c r="D12" s="67" t="s">
        <v>31</v>
      </c>
      <c r="E12" s="68">
        <v>55</v>
      </c>
      <c r="F12" s="68">
        <v>1966</v>
      </c>
      <c r="G12" s="69">
        <f t="shared" si="0"/>
        <v>26.138999999999999</v>
      </c>
      <c r="H12" s="69">
        <v>0</v>
      </c>
      <c r="I12" s="69">
        <v>0</v>
      </c>
      <c r="J12" s="69">
        <v>26.138999999999999</v>
      </c>
      <c r="K12" s="69">
        <v>2582.04</v>
      </c>
      <c r="L12" s="69">
        <f t="shared" si="1"/>
        <v>26.138999999999999</v>
      </c>
      <c r="M12" s="69">
        <v>2582.04</v>
      </c>
      <c r="N12" s="70">
        <f t="shared" si="2"/>
        <v>1.0123390807268672E-2</v>
      </c>
      <c r="O12" s="141">
        <v>91.3</v>
      </c>
      <c r="P12" s="71">
        <f t="shared" si="3"/>
        <v>0.92426558070362963</v>
      </c>
      <c r="Q12" s="71">
        <f t="shared" si="4"/>
        <v>607.40344843612024</v>
      </c>
      <c r="R12" s="72">
        <f t="shared" si="5"/>
        <v>55.455934842217779</v>
      </c>
    </row>
    <row r="13" spans="1:18" ht="27" customHeight="1" thickBot="1" x14ac:dyDescent="0.25">
      <c r="A13" s="627"/>
      <c r="B13" s="83">
        <v>5</v>
      </c>
      <c r="C13" s="76" t="s">
        <v>34</v>
      </c>
      <c r="D13" s="76" t="s">
        <v>31</v>
      </c>
      <c r="E13" s="77">
        <v>47</v>
      </c>
      <c r="F13" s="77">
        <v>1964</v>
      </c>
      <c r="G13" s="78">
        <f t="shared" si="0"/>
        <v>21.654</v>
      </c>
      <c r="H13" s="78">
        <v>0</v>
      </c>
      <c r="I13" s="78">
        <v>4.8000000000000001E-2</v>
      </c>
      <c r="J13" s="78">
        <v>21.606000000000002</v>
      </c>
      <c r="K13" s="78">
        <v>2012.08</v>
      </c>
      <c r="L13" s="78">
        <f t="shared" si="1"/>
        <v>21.606000000000002</v>
      </c>
      <c r="M13" s="78">
        <v>2012.08</v>
      </c>
      <c r="N13" s="79">
        <f t="shared" si="2"/>
        <v>1.0738141624587492E-2</v>
      </c>
      <c r="O13" s="141">
        <v>91.3</v>
      </c>
      <c r="P13" s="80">
        <f t="shared" si="3"/>
        <v>0.98039233032483808</v>
      </c>
      <c r="Q13" s="80">
        <f t="shared" si="4"/>
        <v>644.28849747524953</v>
      </c>
      <c r="R13" s="81">
        <f t="shared" si="5"/>
        <v>58.823539819490279</v>
      </c>
    </row>
    <row r="14" spans="1:18" ht="12.75" customHeight="1" x14ac:dyDescent="0.2">
      <c r="A14" s="628" t="s">
        <v>82</v>
      </c>
      <c r="B14" s="85">
        <v>6</v>
      </c>
      <c r="C14" s="36" t="s">
        <v>44</v>
      </c>
      <c r="D14" s="36" t="s">
        <v>31</v>
      </c>
      <c r="E14" s="37">
        <v>50</v>
      </c>
      <c r="F14" s="37">
        <v>1973</v>
      </c>
      <c r="G14" s="38">
        <f t="shared" si="0"/>
        <v>28.170999999999999</v>
      </c>
      <c r="H14" s="38">
        <v>0</v>
      </c>
      <c r="I14" s="38">
        <v>0</v>
      </c>
      <c r="J14" s="38">
        <v>28.170999999999999</v>
      </c>
      <c r="K14" s="38">
        <v>2549.87</v>
      </c>
      <c r="L14" s="38">
        <f t="shared" si="1"/>
        <v>28.170999999999999</v>
      </c>
      <c r="M14" s="38">
        <v>2549.87</v>
      </c>
      <c r="N14" s="39">
        <f t="shared" si="2"/>
        <v>1.1048014212489264E-2</v>
      </c>
      <c r="O14" s="151">
        <v>91.3</v>
      </c>
      <c r="P14" s="40">
        <f t="shared" si="3"/>
        <v>1.0086836976002698</v>
      </c>
      <c r="Q14" s="40">
        <f t="shared" si="4"/>
        <v>662.88085274935577</v>
      </c>
      <c r="R14" s="41">
        <f t="shared" si="5"/>
        <v>60.521021856016183</v>
      </c>
    </row>
    <row r="15" spans="1:18" ht="12.75" customHeight="1" x14ac:dyDescent="0.2">
      <c r="A15" s="629"/>
      <c r="B15" s="86">
        <v>7</v>
      </c>
      <c r="C15" s="34" t="s">
        <v>35</v>
      </c>
      <c r="D15" s="28" t="s">
        <v>31</v>
      </c>
      <c r="E15" s="29">
        <v>8</v>
      </c>
      <c r="F15" s="29">
        <v>1966</v>
      </c>
      <c r="G15" s="30">
        <f t="shared" si="0"/>
        <v>4.0039999999999996</v>
      </c>
      <c r="H15" s="30">
        <v>0</v>
      </c>
      <c r="I15" s="30">
        <v>0</v>
      </c>
      <c r="J15" s="30">
        <v>4.0039999999999996</v>
      </c>
      <c r="K15" s="30">
        <v>350.21</v>
      </c>
      <c r="L15" s="30">
        <f t="shared" si="1"/>
        <v>4.0039999999999996</v>
      </c>
      <c r="M15" s="30">
        <v>350.21</v>
      </c>
      <c r="N15" s="31">
        <f t="shared" si="2"/>
        <v>1.1433140115930442E-2</v>
      </c>
      <c r="O15" s="32">
        <v>91.3</v>
      </c>
      <c r="P15" s="33">
        <f t="shared" si="3"/>
        <v>1.0438456925844493</v>
      </c>
      <c r="Q15" s="33">
        <f t="shared" si="4"/>
        <v>685.98840695582658</v>
      </c>
      <c r="R15" s="42">
        <f t="shared" si="5"/>
        <v>62.630741555066962</v>
      </c>
    </row>
    <row r="16" spans="1:18" ht="13.5" customHeight="1" x14ac:dyDescent="0.2">
      <c r="A16" s="629"/>
      <c r="B16" s="86">
        <v>8</v>
      </c>
      <c r="C16" s="28" t="s">
        <v>37</v>
      </c>
      <c r="D16" s="28" t="s">
        <v>31</v>
      </c>
      <c r="E16" s="29">
        <v>46</v>
      </c>
      <c r="F16" s="29">
        <v>1960</v>
      </c>
      <c r="G16" s="30">
        <f t="shared" si="0"/>
        <v>21.138000000000002</v>
      </c>
      <c r="H16" s="30">
        <v>0</v>
      </c>
      <c r="I16" s="30">
        <v>0</v>
      </c>
      <c r="J16" s="30">
        <v>21.138000000000002</v>
      </c>
      <c r="K16" s="30">
        <v>1834.68</v>
      </c>
      <c r="L16" s="30">
        <f t="shared" si="1"/>
        <v>21.138000000000002</v>
      </c>
      <c r="M16" s="30">
        <v>1834.68</v>
      </c>
      <c r="N16" s="31">
        <f t="shared" si="2"/>
        <v>1.1521355222709138E-2</v>
      </c>
      <c r="O16" s="32">
        <v>91.3</v>
      </c>
      <c r="P16" s="33">
        <f t="shared" si="3"/>
        <v>1.0518997318333443</v>
      </c>
      <c r="Q16" s="33">
        <f t="shared" si="4"/>
        <v>691.2813133625483</v>
      </c>
      <c r="R16" s="42">
        <f t="shared" si="5"/>
        <v>63.113983910000655</v>
      </c>
    </row>
    <row r="17" spans="1:22" ht="13.5" customHeight="1" x14ac:dyDescent="0.2">
      <c r="A17" s="629"/>
      <c r="B17" s="86">
        <v>9</v>
      </c>
      <c r="C17" s="34" t="s">
        <v>38</v>
      </c>
      <c r="D17" s="28" t="s">
        <v>31</v>
      </c>
      <c r="E17" s="29">
        <v>48</v>
      </c>
      <c r="F17" s="29">
        <v>1962</v>
      </c>
      <c r="G17" s="30">
        <f t="shared" si="0"/>
        <v>23.722999999999999</v>
      </c>
      <c r="H17" s="30">
        <v>0</v>
      </c>
      <c r="I17" s="30">
        <v>0</v>
      </c>
      <c r="J17" s="30">
        <v>23.722999999999999</v>
      </c>
      <c r="K17" s="30">
        <v>1908.69</v>
      </c>
      <c r="L17" s="30">
        <f t="shared" si="1"/>
        <v>23.722999999999999</v>
      </c>
      <c r="M17" s="30">
        <v>1908.69</v>
      </c>
      <c r="N17" s="31">
        <f t="shared" si="2"/>
        <v>1.2428943411449737E-2</v>
      </c>
      <c r="O17" s="32">
        <v>91.3</v>
      </c>
      <c r="P17" s="33">
        <f t="shared" si="3"/>
        <v>1.1347625334653608</v>
      </c>
      <c r="Q17" s="33">
        <f t="shared" si="4"/>
        <v>745.73660468698426</v>
      </c>
      <c r="R17" s="42">
        <f t="shared" si="5"/>
        <v>68.08575200792167</v>
      </c>
    </row>
    <row r="18" spans="1:22" ht="15" customHeight="1" x14ac:dyDescent="0.2">
      <c r="A18" s="629"/>
      <c r="B18" s="86">
        <v>10</v>
      </c>
      <c r="C18" s="28" t="s">
        <v>53</v>
      </c>
      <c r="D18" s="59" t="s">
        <v>31</v>
      </c>
      <c r="E18" s="29">
        <v>7</v>
      </c>
      <c r="F18" s="29"/>
      <c r="G18" s="30">
        <f t="shared" si="0"/>
        <v>3.8740000000000001</v>
      </c>
      <c r="H18" s="28">
        <v>0</v>
      </c>
      <c r="I18" s="28">
        <v>0</v>
      </c>
      <c r="J18" s="30">
        <v>3.8740000000000001</v>
      </c>
      <c r="K18" s="28">
        <v>310.77</v>
      </c>
      <c r="L18" s="30">
        <f t="shared" si="1"/>
        <v>3.8740000000000001</v>
      </c>
      <c r="M18" s="28">
        <v>310.77</v>
      </c>
      <c r="N18" s="31">
        <f t="shared" si="2"/>
        <v>1.2465810728191268E-2</v>
      </c>
      <c r="O18" s="32">
        <v>91.3</v>
      </c>
      <c r="P18" s="33">
        <f t="shared" si="3"/>
        <v>1.1381285194838628</v>
      </c>
      <c r="Q18" s="33">
        <f t="shared" si="4"/>
        <v>747.94864369147604</v>
      </c>
      <c r="R18" s="42">
        <f t="shared" si="5"/>
        <v>68.287711169031752</v>
      </c>
    </row>
    <row r="19" spans="1:22" ht="12.75" customHeight="1" x14ac:dyDescent="0.2">
      <c r="A19" s="629"/>
      <c r="B19" s="86">
        <v>11</v>
      </c>
      <c r="C19" s="34" t="s">
        <v>50</v>
      </c>
      <c r="D19" s="59" t="s">
        <v>47</v>
      </c>
      <c r="E19" s="29">
        <v>6</v>
      </c>
      <c r="F19" s="29"/>
      <c r="G19" s="30">
        <f t="shared" si="0"/>
        <v>3.3769999999999998</v>
      </c>
      <c r="H19" s="30">
        <v>0</v>
      </c>
      <c r="I19" s="30">
        <v>0</v>
      </c>
      <c r="J19" s="30">
        <v>3.3769999999999998</v>
      </c>
      <c r="K19" s="30">
        <v>266.81</v>
      </c>
      <c r="L19" s="30">
        <f t="shared" si="1"/>
        <v>3.3769999999999998</v>
      </c>
      <c r="M19" s="30">
        <v>266.81</v>
      </c>
      <c r="N19" s="31">
        <f t="shared" si="2"/>
        <v>1.2656946891046062E-2</v>
      </c>
      <c r="O19" s="32">
        <v>91.3</v>
      </c>
      <c r="P19" s="33">
        <f t="shared" si="3"/>
        <v>1.1555792511525054</v>
      </c>
      <c r="Q19" s="33">
        <f t="shared" si="4"/>
        <v>759.41681346276368</v>
      </c>
      <c r="R19" s="42">
        <f t="shared" si="5"/>
        <v>69.334755069150333</v>
      </c>
    </row>
    <row r="20" spans="1:22" ht="14.25" customHeight="1" x14ac:dyDescent="0.2">
      <c r="A20" s="629"/>
      <c r="B20" s="86">
        <v>12</v>
      </c>
      <c r="C20" s="28" t="s">
        <v>36</v>
      </c>
      <c r="D20" s="28" t="s">
        <v>31</v>
      </c>
      <c r="E20" s="29">
        <v>8</v>
      </c>
      <c r="F20" s="29">
        <v>1975</v>
      </c>
      <c r="G20" s="30">
        <f t="shared" si="0"/>
        <v>6.2439999999999998</v>
      </c>
      <c r="H20" s="30">
        <v>0</v>
      </c>
      <c r="I20" s="30">
        <v>0</v>
      </c>
      <c r="J20" s="30">
        <v>6.2439999999999998</v>
      </c>
      <c r="K20" s="30">
        <v>488.96</v>
      </c>
      <c r="L20" s="30">
        <f t="shared" si="1"/>
        <v>6.2439999999999998</v>
      </c>
      <c r="M20" s="30">
        <v>488.96</v>
      </c>
      <c r="N20" s="31">
        <f t="shared" si="2"/>
        <v>1.2769960732984293E-2</v>
      </c>
      <c r="O20" s="32">
        <v>91.3</v>
      </c>
      <c r="P20" s="33">
        <f t="shared" si="3"/>
        <v>1.165897414921466</v>
      </c>
      <c r="Q20" s="33">
        <f t="shared" si="4"/>
        <v>766.1976439790576</v>
      </c>
      <c r="R20" s="42">
        <f t="shared" si="5"/>
        <v>69.953844895287958</v>
      </c>
    </row>
    <row r="21" spans="1:22" ht="14.25" customHeight="1" x14ac:dyDescent="0.2">
      <c r="A21" s="629"/>
      <c r="B21" s="86">
        <v>13</v>
      </c>
      <c r="C21" s="28" t="s">
        <v>89</v>
      </c>
      <c r="D21" s="28" t="s">
        <v>31</v>
      </c>
      <c r="E21" s="29">
        <v>24</v>
      </c>
      <c r="F21" s="29"/>
      <c r="G21" s="30">
        <f t="shared" si="0"/>
        <v>16.696000000000002</v>
      </c>
      <c r="H21" s="30">
        <v>0</v>
      </c>
      <c r="I21" s="30">
        <v>0</v>
      </c>
      <c r="J21" s="30">
        <v>16.696000000000002</v>
      </c>
      <c r="K21" s="30">
        <v>1274.6600000000001</v>
      </c>
      <c r="L21" s="30">
        <f t="shared" si="1"/>
        <v>16.696000000000002</v>
      </c>
      <c r="M21" s="30">
        <v>1274.6600000000001</v>
      </c>
      <c r="N21" s="31">
        <f t="shared" si="2"/>
        <v>1.3098394866081936E-2</v>
      </c>
      <c r="O21" s="32">
        <v>91.3</v>
      </c>
      <c r="P21" s="33">
        <f t="shared" si="3"/>
        <v>1.1958834512732808</v>
      </c>
      <c r="Q21" s="33">
        <f t="shared" si="4"/>
        <v>785.90369196491611</v>
      </c>
      <c r="R21" s="42">
        <f t="shared" si="5"/>
        <v>71.753007076396841</v>
      </c>
    </row>
    <row r="22" spans="1:22" ht="13.5" customHeight="1" x14ac:dyDescent="0.2">
      <c r="A22" s="629"/>
      <c r="B22" s="86">
        <v>14</v>
      </c>
      <c r="C22" s="34" t="s">
        <v>39</v>
      </c>
      <c r="D22" s="28" t="s">
        <v>31</v>
      </c>
      <c r="E22" s="29">
        <v>10</v>
      </c>
      <c r="F22" s="29">
        <v>1997</v>
      </c>
      <c r="G22" s="30">
        <f t="shared" si="0"/>
        <v>10.972</v>
      </c>
      <c r="H22" s="30">
        <v>0</v>
      </c>
      <c r="I22" s="30">
        <v>0</v>
      </c>
      <c r="J22" s="30">
        <v>10.972</v>
      </c>
      <c r="K22" s="30">
        <v>822.7</v>
      </c>
      <c r="L22" s="30">
        <f t="shared" si="1"/>
        <v>10.972</v>
      </c>
      <c r="M22" s="30">
        <v>822.7</v>
      </c>
      <c r="N22" s="31">
        <f t="shared" si="2"/>
        <v>1.3336574693083747E-2</v>
      </c>
      <c r="O22" s="32">
        <v>91.3</v>
      </c>
      <c r="P22" s="33">
        <f t="shared" si="3"/>
        <v>1.217629269478546</v>
      </c>
      <c r="Q22" s="33">
        <f t="shared" si="4"/>
        <v>800.19448158502485</v>
      </c>
      <c r="R22" s="42">
        <f t="shared" si="5"/>
        <v>73.057756168712757</v>
      </c>
    </row>
    <row r="23" spans="1:22" ht="15" customHeight="1" thickBot="1" x14ac:dyDescent="0.25">
      <c r="A23" s="629"/>
      <c r="B23" s="133">
        <v>15</v>
      </c>
      <c r="C23" s="134" t="s">
        <v>60</v>
      </c>
      <c r="D23" s="134" t="s">
        <v>47</v>
      </c>
      <c r="E23" s="135">
        <v>1</v>
      </c>
      <c r="F23" s="135"/>
      <c r="G23" s="136">
        <f t="shared" si="0"/>
        <v>0.72499999999999998</v>
      </c>
      <c r="H23" s="137">
        <v>0</v>
      </c>
      <c r="I23" s="137">
        <v>0</v>
      </c>
      <c r="J23" s="136">
        <v>0.72499999999999998</v>
      </c>
      <c r="K23" s="137">
        <v>47</v>
      </c>
      <c r="L23" s="136">
        <f t="shared" si="1"/>
        <v>0.72499999999999998</v>
      </c>
      <c r="M23" s="137">
        <v>47</v>
      </c>
      <c r="N23" s="138">
        <f t="shared" si="2"/>
        <v>1.5425531914893617E-2</v>
      </c>
      <c r="O23" s="152">
        <v>91.3</v>
      </c>
      <c r="P23" s="139">
        <f t="shared" si="3"/>
        <v>1.4083510638297871</v>
      </c>
      <c r="Q23" s="139">
        <f t="shared" si="4"/>
        <v>925.531914893617</v>
      </c>
      <c r="R23" s="140">
        <f t="shared" si="5"/>
        <v>84.501063829787242</v>
      </c>
    </row>
    <row r="24" spans="1:22" ht="17.25" customHeight="1" x14ac:dyDescent="0.2">
      <c r="A24" s="630" t="s">
        <v>83</v>
      </c>
      <c r="B24" s="102">
        <v>16</v>
      </c>
      <c r="C24" s="95" t="s">
        <v>45</v>
      </c>
      <c r="D24" s="95" t="s">
        <v>31</v>
      </c>
      <c r="E24" s="96">
        <v>18</v>
      </c>
      <c r="F24" s="96"/>
      <c r="G24" s="97">
        <f t="shared" si="0"/>
        <v>23.026</v>
      </c>
      <c r="H24" s="98">
        <v>0</v>
      </c>
      <c r="I24" s="98">
        <v>0</v>
      </c>
      <c r="J24" s="97">
        <v>23.026</v>
      </c>
      <c r="K24" s="98">
        <v>1390.81</v>
      </c>
      <c r="L24" s="97">
        <f t="shared" si="1"/>
        <v>23.026</v>
      </c>
      <c r="M24" s="98">
        <v>1390.81</v>
      </c>
      <c r="N24" s="99">
        <f t="shared" si="2"/>
        <v>1.6555819989790124E-2</v>
      </c>
      <c r="O24" s="92">
        <v>91.3</v>
      </c>
      <c r="P24" s="100">
        <f t="shared" si="3"/>
        <v>1.5115463650678382</v>
      </c>
      <c r="Q24" s="100">
        <f t="shared" si="4"/>
        <v>993.34919938740757</v>
      </c>
      <c r="R24" s="101">
        <f t="shared" si="5"/>
        <v>90.692781904070301</v>
      </c>
    </row>
    <row r="25" spans="1:22" ht="12.75" customHeight="1" x14ac:dyDescent="0.2">
      <c r="A25" s="631"/>
      <c r="B25" s="142">
        <v>17</v>
      </c>
      <c r="C25" s="143" t="s">
        <v>40</v>
      </c>
      <c r="D25" s="144" t="s">
        <v>31</v>
      </c>
      <c r="E25" s="145">
        <v>18</v>
      </c>
      <c r="F25" s="145"/>
      <c r="G25" s="146">
        <f t="shared" si="0"/>
        <v>17.481000000000002</v>
      </c>
      <c r="H25" s="146">
        <v>2.6520000000000001</v>
      </c>
      <c r="I25" s="146">
        <v>2.9359999999999999</v>
      </c>
      <c r="J25" s="146">
        <v>11.893000000000001</v>
      </c>
      <c r="K25" s="144">
        <v>704.53</v>
      </c>
      <c r="L25" s="146">
        <f t="shared" si="1"/>
        <v>11.893000000000001</v>
      </c>
      <c r="M25" s="144">
        <v>704.53</v>
      </c>
      <c r="N25" s="147">
        <f t="shared" si="2"/>
        <v>1.688075738435553E-2</v>
      </c>
      <c r="O25" s="104">
        <v>91.3</v>
      </c>
      <c r="P25" s="148">
        <f t="shared" si="3"/>
        <v>1.5412131491916599</v>
      </c>
      <c r="Q25" s="148">
        <f t="shared" si="4"/>
        <v>1012.8454430613318</v>
      </c>
      <c r="R25" s="149">
        <f t="shared" si="5"/>
        <v>92.472788951499595</v>
      </c>
    </row>
    <row r="26" spans="1:22" ht="12.75" customHeight="1" x14ac:dyDescent="0.25">
      <c r="A26" s="631"/>
      <c r="B26" s="103">
        <v>18</v>
      </c>
      <c r="C26" s="90" t="s">
        <v>85</v>
      </c>
      <c r="D26" s="90" t="s">
        <v>47</v>
      </c>
      <c r="E26" s="87">
        <v>20</v>
      </c>
      <c r="F26" s="87"/>
      <c r="G26" s="89">
        <f t="shared" si="0"/>
        <v>18.922999999999998</v>
      </c>
      <c r="H26" s="89">
        <v>0</v>
      </c>
      <c r="I26" s="89">
        <v>0</v>
      </c>
      <c r="J26" s="89">
        <v>18.922999999999998</v>
      </c>
      <c r="K26" s="89">
        <v>1073.3399999999999</v>
      </c>
      <c r="L26" s="89">
        <f t="shared" si="1"/>
        <v>18.922999999999998</v>
      </c>
      <c r="M26" s="89">
        <v>1073.3399999999999</v>
      </c>
      <c r="N26" s="91">
        <f t="shared" si="2"/>
        <v>1.7630014720405464E-2</v>
      </c>
      <c r="O26" s="104">
        <v>91.3</v>
      </c>
      <c r="P26" s="93">
        <f t="shared" si="3"/>
        <v>1.6096203439730188</v>
      </c>
      <c r="Q26" s="93">
        <f t="shared" si="4"/>
        <v>1057.8008832243277</v>
      </c>
      <c r="R26" s="94">
        <f t="shared" si="5"/>
        <v>96.577220638381107</v>
      </c>
      <c r="V26"/>
    </row>
    <row r="27" spans="1:22" s="19" customFormat="1" ht="12.75" customHeight="1" x14ac:dyDescent="0.2">
      <c r="A27" s="631"/>
      <c r="B27" s="103">
        <v>19</v>
      </c>
      <c r="C27" s="90" t="s">
        <v>86</v>
      </c>
      <c r="D27" s="90" t="s">
        <v>47</v>
      </c>
      <c r="E27" s="87">
        <v>32</v>
      </c>
      <c r="F27" s="87"/>
      <c r="G27" s="89">
        <f t="shared" si="0"/>
        <v>36.023000000000003</v>
      </c>
      <c r="H27" s="89">
        <v>0</v>
      </c>
      <c r="I27" s="89">
        <v>0</v>
      </c>
      <c r="J27" s="89">
        <v>36.023000000000003</v>
      </c>
      <c r="K27" s="89">
        <v>1770.01</v>
      </c>
      <c r="L27" s="89">
        <f t="shared" si="1"/>
        <v>36.023000000000003</v>
      </c>
      <c r="M27" s="89">
        <v>1770.01</v>
      </c>
      <c r="N27" s="91">
        <f t="shared" si="2"/>
        <v>2.0351862418856392E-2</v>
      </c>
      <c r="O27" s="104">
        <v>91.3</v>
      </c>
      <c r="P27" s="93">
        <f t="shared" si="3"/>
        <v>1.8581250388415886</v>
      </c>
      <c r="Q27" s="93">
        <f t="shared" si="4"/>
        <v>1221.1117451313835</v>
      </c>
      <c r="R27" s="94">
        <f t="shared" si="5"/>
        <v>111.4875023304953</v>
      </c>
      <c r="S27" s="18"/>
      <c r="T27" s="18"/>
      <c r="U27" s="18"/>
    </row>
    <row r="28" spans="1:22" ht="12.75" customHeight="1" x14ac:dyDescent="0.2">
      <c r="A28" s="631"/>
      <c r="B28" s="103">
        <v>20</v>
      </c>
      <c r="C28" s="90" t="s">
        <v>51</v>
      </c>
      <c r="D28" s="90" t="s">
        <v>47</v>
      </c>
      <c r="E28" s="87">
        <v>17</v>
      </c>
      <c r="F28" s="87">
        <v>1973</v>
      </c>
      <c r="G28" s="89">
        <f t="shared" si="0"/>
        <v>26.853999999999999</v>
      </c>
      <c r="H28" s="89">
        <v>0</v>
      </c>
      <c r="I28" s="89">
        <v>0</v>
      </c>
      <c r="J28" s="89">
        <v>26.853999999999999</v>
      </c>
      <c r="K28" s="89">
        <v>1317.97</v>
      </c>
      <c r="L28" s="89">
        <f t="shared" si="1"/>
        <v>26.853999999999999</v>
      </c>
      <c r="M28" s="89">
        <v>1317.97</v>
      </c>
      <c r="N28" s="91">
        <f t="shared" si="2"/>
        <v>2.0375274095768493E-2</v>
      </c>
      <c r="O28" s="104">
        <v>91.3</v>
      </c>
      <c r="P28" s="93">
        <f t="shared" si="3"/>
        <v>1.8602625249436633</v>
      </c>
      <c r="Q28" s="93">
        <f t="shared" si="4"/>
        <v>1222.5164457461094</v>
      </c>
      <c r="R28" s="94">
        <f t="shared" si="5"/>
        <v>111.61575149661979</v>
      </c>
    </row>
    <row r="29" spans="1:22" ht="12.75" customHeight="1" x14ac:dyDescent="0.2">
      <c r="A29" s="631"/>
      <c r="B29" s="103">
        <v>21</v>
      </c>
      <c r="C29" s="127" t="s">
        <v>48</v>
      </c>
      <c r="D29" s="128" t="s">
        <v>47</v>
      </c>
      <c r="E29" s="129">
        <v>75</v>
      </c>
      <c r="F29" s="129">
        <v>1983</v>
      </c>
      <c r="G29" s="89">
        <f t="shared" si="0"/>
        <v>88.171999999999997</v>
      </c>
      <c r="H29" s="89">
        <v>3.6720000000000002</v>
      </c>
      <c r="I29" s="89">
        <v>12.23</v>
      </c>
      <c r="J29" s="89">
        <v>72.27</v>
      </c>
      <c r="K29" s="89">
        <v>3467.27</v>
      </c>
      <c r="L29" s="89">
        <f t="shared" si="1"/>
        <v>72.27</v>
      </c>
      <c r="M29" s="89">
        <v>3467.27</v>
      </c>
      <c r="N29" s="91">
        <f t="shared" si="2"/>
        <v>2.0843487816062781E-2</v>
      </c>
      <c r="O29" s="104">
        <v>91.3</v>
      </c>
      <c r="P29" s="93">
        <f t="shared" si="3"/>
        <v>1.9030104376065318</v>
      </c>
      <c r="Q29" s="93">
        <f t="shared" si="4"/>
        <v>1250.6092689637669</v>
      </c>
      <c r="R29" s="94">
        <f t="shared" si="5"/>
        <v>114.18062625639192</v>
      </c>
    </row>
    <row r="30" spans="1:22" ht="12.75" customHeight="1" x14ac:dyDescent="0.2">
      <c r="A30" s="631"/>
      <c r="B30" s="103">
        <v>22</v>
      </c>
      <c r="C30" s="90" t="s">
        <v>66</v>
      </c>
      <c r="D30" s="90" t="s">
        <v>47</v>
      </c>
      <c r="E30" s="87">
        <v>45</v>
      </c>
      <c r="F30" s="87">
        <v>1972</v>
      </c>
      <c r="G30" s="89">
        <f t="shared" si="0"/>
        <v>33.637</v>
      </c>
      <c r="H30" s="89">
        <v>0</v>
      </c>
      <c r="I30" s="89">
        <v>0</v>
      </c>
      <c r="J30" s="89">
        <v>33.637</v>
      </c>
      <c r="K30" s="89">
        <v>1525.98</v>
      </c>
      <c r="L30" s="89">
        <f t="shared" si="1"/>
        <v>33.637</v>
      </c>
      <c r="M30" s="89">
        <v>1525.98</v>
      </c>
      <c r="N30" s="91">
        <f t="shared" si="2"/>
        <v>2.204288391722041E-2</v>
      </c>
      <c r="O30" s="104">
        <v>91.3</v>
      </c>
      <c r="P30" s="93">
        <f t="shared" si="3"/>
        <v>2.0125153016422233</v>
      </c>
      <c r="Q30" s="93">
        <f t="shared" si="4"/>
        <v>1322.5730350332246</v>
      </c>
      <c r="R30" s="94">
        <f t="shared" si="5"/>
        <v>120.7509180985334</v>
      </c>
    </row>
    <row r="31" spans="1:22" ht="12.75" customHeight="1" x14ac:dyDescent="0.2">
      <c r="A31" s="631"/>
      <c r="B31" s="103">
        <v>23</v>
      </c>
      <c r="C31" s="90" t="s">
        <v>43</v>
      </c>
      <c r="D31" s="90" t="s">
        <v>31</v>
      </c>
      <c r="E31" s="87">
        <v>8</v>
      </c>
      <c r="F31" s="87">
        <v>1966</v>
      </c>
      <c r="G31" s="89">
        <f t="shared" si="0"/>
        <v>7.9720000000000004</v>
      </c>
      <c r="H31" s="89">
        <v>0</v>
      </c>
      <c r="I31" s="89">
        <v>0</v>
      </c>
      <c r="J31" s="89">
        <v>7.9720000000000004</v>
      </c>
      <c r="K31" s="89">
        <v>353.96</v>
      </c>
      <c r="L31" s="89">
        <f t="shared" si="1"/>
        <v>7.9720000000000004</v>
      </c>
      <c r="M31" s="89">
        <v>353.96</v>
      </c>
      <c r="N31" s="91">
        <f t="shared" si="2"/>
        <v>2.2522318906091087E-2</v>
      </c>
      <c r="O31" s="104">
        <v>91.3</v>
      </c>
      <c r="P31" s="93">
        <f t="shared" si="3"/>
        <v>2.0562877161261164</v>
      </c>
      <c r="Q31" s="93">
        <f t="shared" si="4"/>
        <v>1351.3391343654653</v>
      </c>
      <c r="R31" s="94">
        <f t="shared" si="5"/>
        <v>123.37726296756698</v>
      </c>
    </row>
    <row r="32" spans="1:22" ht="12.75" customHeight="1" x14ac:dyDescent="0.2">
      <c r="A32" s="631"/>
      <c r="B32" s="103">
        <v>24</v>
      </c>
      <c r="C32" s="90" t="s">
        <v>88</v>
      </c>
      <c r="D32" s="90" t="s">
        <v>47</v>
      </c>
      <c r="E32" s="87">
        <v>20</v>
      </c>
      <c r="F32" s="87"/>
      <c r="G32" s="89">
        <f t="shared" si="0"/>
        <v>23.84</v>
      </c>
      <c r="H32" s="89">
        <v>0</v>
      </c>
      <c r="I32" s="89">
        <v>0</v>
      </c>
      <c r="J32" s="89">
        <v>23.84</v>
      </c>
      <c r="K32" s="89">
        <v>1048.6600000000001</v>
      </c>
      <c r="L32" s="89">
        <f t="shared" si="1"/>
        <v>23.84</v>
      </c>
      <c r="M32" s="89">
        <v>1048.6600000000001</v>
      </c>
      <c r="N32" s="91">
        <f t="shared" si="2"/>
        <v>2.2733774531306618E-2</v>
      </c>
      <c r="O32" s="104">
        <v>91.3</v>
      </c>
      <c r="P32" s="93">
        <f t="shared" si="3"/>
        <v>2.0755936147082941</v>
      </c>
      <c r="Q32" s="93">
        <f t="shared" si="4"/>
        <v>1364.0264718783972</v>
      </c>
      <c r="R32" s="94">
        <f t="shared" si="5"/>
        <v>124.53561688249766</v>
      </c>
    </row>
    <row r="33" spans="1:18" s="19" customFormat="1" ht="12.75" customHeight="1" x14ac:dyDescent="0.2">
      <c r="A33" s="631"/>
      <c r="B33" s="103">
        <v>25</v>
      </c>
      <c r="C33" s="88" t="s">
        <v>73</v>
      </c>
      <c r="D33" s="88" t="s">
        <v>47</v>
      </c>
      <c r="E33" s="87">
        <v>5</v>
      </c>
      <c r="F33" s="87"/>
      <c r="G33" s="89">
        <f t="shared" si="0"/>
        <v>8.6530000000000005</v>
      </c>
      <c r="H33" s="90">
        <v>0</v>
      </c>
      <c r="I33" s="90">
        <v>0</v>
      </c>
      <c r="J33" s="89">
        <v>8.6530000000000005</v>
      </c>
      <c r="K33" s="90">
        <v>374.02</v>
      </c>
      <c r="L33" s="89">
        <f t="shared" si="1"/>
        <v>8.6530000000000005</v>
      </c>
      <c r="M33" s="90">
        <v>374.02</v>
      </c>
      <c r="N33" s="91">
        <f t="shared" si="2"/>
        <v>2.3135126463825467E-2</v>
      </c>
      <c r="O33" s="104">
        <v>91.3</v>
      </c>
      <c r="P33" s="93">
        <f t="shared" si="3"/>
        <v>2.112237046147265</v>
      </c>
      <c r="Q33" s="93">
        <f t="shared" si="4"/>
        <v>1388.107587829528</v>
      </c>
      <c r="R33" s="94">
        <f t="shared" si="5"/>
        <v>126.73422276883589</v>
      </c>
    </row>
    <row r="34" spans="1:18" ht="12.75" customHeight="1" thickBot="1" x14ac:dyDescent="0.25">
      <c r="A34" s="632"/>
      <c r="B34" s="105">
        <v>26</v>
      </c>
      <c r="C34" s="108" t="s">
        <v>59</v>
      </c>
      <c r="D34" s="108" t="s">
        <v>47</v>
      </c>
      <c r="E34" s="106">
        <v>8</v>
      </c>
      <c r="F34" s="106">
        <v>1970</v>
      </c>
      <c r="G34" s="107">
        <f t="shared" si="0"/>
        <v>9.9619999999999997</v>
      </c>
      <c r="H34" s="107">
        <v>0</v>
      </c>
      <c r="I34" s="107">
        <v>0</v>
      </c>
      <c r="J34" s="107">
        <v>9.9619999999999997</v>
      </c>
      <c r="K34" s="107">
        <v>412.7</v>
      </c>
      <c r="L34" s="107">
        <f t="shared" si="1"/>
        <v>9.9619999999999997</v>
      </c>
      <c r="M34" s="107">
        <v>412.7</v>
      </c>
      <c r="N34" s="109">
        <f t="shared" si="2"/>
        <v>2.4138599466925127E-2</v>
      </c>
      <c r="O34" s="153">
        <v>91.3</v>
      </c>
      <c r="P34" s="110">
        <f t="shared" si="3"/>
        <v>2.2038541313302642</v>
      </c>
      <c r="Q34" s="110">
        <f t="shared" si="4"/>
        <v>1448.3159680155075</v>
      </c>
      <c r="R34" s="111">
        <f t="shared" si="5"/>
        <v>132.23124787981581</v>
      </c>
    </row>
    <row r="35" spans="1:18" ht="12.75" customHeight="1" x14ac:dyDescent="0.2">
      <c r="A35" s="622" t="s">
        <v>84</v>
      </c>
      <c r="B35" s="150">
        <v>27</v>
      </c>
      <c r="C35" s="114" t="s">
        <v>78</v>
      </c>
      <c r="D35" s="114" t="s">
        <v>47</v>
      </c>
      <c r="E35" s="43">
        <v>12</v>
      </c>
      <c r="F35" s="43">
        <v>1984</v>
      </c>
      <c r="G35" s="113">
        <f t="shared" si="0"/>
        <v>10.281000000000001</v>
      </c>
      <c r="H35" s="113">
        <v>0</v>
      </c>
      <c r="I35" s="113">
        <v>0</v>
      </c>
      <c r="J35" s="113">
        <v>10.281000000000001</v>
      </c>
      <c r="K35" s="113">
        <v>415.39</v>
      </c>
      <c r="L35" s="113">
        <f t="shared" si="1"/>
        <v>10.281000000000001</v>
      </c>
      <c r="M35" s="113">
        <v>415.39</v>
      </c>
      <c r="N35" s="115">
        <f t="shared" si="2"/>
        <v>2.4750234719179569E-2</v>
      </c>
      <c r="O35" s="154">
        <v>91.3</v>
      </c>
      <c r="P35" s="116">
        <f t="shared" si="3"/>
        <v>2.2596964298610946</v>
      </c>
      <c r="Q35" s="116">
        <f t="shared" si="4"/>
        <v>1485.014083150774</v>
      </c>
      <c r="R35" s="117">
        <f t="shared" si="5"/>
        <v>135.58178579166565</v>
      </c>
    </row>
    <row r="36" spans="1:18" ht="12.75" customHeight="1" x14ac:dyDescent="0.2">
      <c r="A36" s="623"/>
      <c r="B36" s="124">
        <v>28</v>
      </c>
      <c r="C36" s="44" t="s">
        <v>57</v>
      </c>
      <c r="D36" s="50" t="s">
        <v>47</v>
      </c>
      <c r="E36" s="45">
        <v>10</v>
      </c>
      <c r="F36" s="45">
        <v>1973</v>
      </c>
      <c r="G36" s="46">
        <f t="shared" si="0"/>
        <v>19.855</v>
      </c>
      <c r="H36" s="46">
        <v>0</v>
      </c>
      <c r="I36" s="46">
        <v>0</v>
      </c>
      <c r="J36" s="46">
        <v>19.855</v>
      </c>
      <c r="K36" s="46">
        <v>796.55</v>
      </c>
      <c r="L36" s="46">
        <f t="shared" si="1"/>
        <v>19.855</v>
      </c>
      <c r="M36" s="46">
        <v>796.55</v>
      </c>
      <c r="N36" s="47">
        <f t="shared" si="2"/>
        <v>2.4926244429100498E-2</v>
      </c>
      <c r="O36" s="48">
        <v>91.3</v>
      </c>
      <c r="P36" s="49">
        <f t="shared" si="3"/>
        <v>2.2757661163768756</v>
      </c>
      <c r="Q36" s="49">
        <f t="shared" si="4"/>
        <v>1495.5746657460297</v>
      </c>
      <c r="R36" s="51">
        <f t="shared" si="5"/>
        <v>136.5459669826125</v>
      </c>
    </row>
    <row r="37" spans="1:18" ht="13.5" customHeight="1" x14ac:dyDescent="0.2">
      <c r="A37" s="623"/>
      <c r="B37" s="124">
        <v>29</v>
      </c>
      <c r="C37" s="44" t="s">
        <v>55</v>
      </c>
      <c r="D37" s="44" t="s">
        <v>47</v>
      </c>
      <c r="E37" s="45">
        <v>19</v>
      </c>
      <c r="F37" s="45">
        <v>1978</v>
      </c>
      <c r="G37" s="46">
        <f t="shared" si="0"/>
        <v>23.989000000000001</v>
      </c>
      <c r="H37" s="46">
        <v>0</v>
      </c>
      <c r="I37" s="46">
        <v>0</v>
      </c>
      <c r="J37" s="46">
        <v>23.989000000000001</v>
      </c>
      <c r="K37" s="46">
        <v>961.74</v>
      </c>
      <c r="L37" s="46">
        <f t="shared" si="1"/>
        <v>23.989000000000001</v>
      </c>
      <c r="M37" s="46">
        <v>961.74</v>
      </c>
      <c r="N37" s="47">
        <f t="shared" si="2"/>
        <v>2.4943331877638447E-2</v>
      </c>
      <c r="O37" s="48">
        <v>91.3</v>
      </c>
      <c r="P37" s="49">
        <f t="shared" si="3"/>
        <v>2.2773262004283903</v>
      </c>
      <c r="Q37" s="49">
        <f t="shared" si="4"/>
        <v>1496.5999126583069</v>
      </c>
      <c r="R37" s="51">
        <f t="shared" si="5"/>
        <v>136.63957202570342</v>
      </c>
    </row>
    <row r="38" spans="1:18" ht="12.75" customHeight="1" x14ac:dyDescent="0.2">
      <c r="A38" s="623"/>
      <c r="B38" s="150">
        <v>30</v>
      </c>
      <c r="C38" s="112" t="s">
        <v>71</v>
      </c>
      <c r="D38" s="112" t="s">
        <v>47</v>
      </c>
      <c r="E38" s="43">
        <v>12</v>
      </c>
      <c r="F38" s="43"/>
      <c r="G38" s="113">
        <f t="shared" si="0"/>
        <v>13.565</v>
      </c>
      <c r="H38" s="114">
        <v>0</v>
      </c>
      <c r="I38" s="114">
        <v>0</v>
      </c>
      <c r="J38" s="113">
        <v>13.565</v>
      </c>
      <c r="K38" s="114">
        <v>539.38</v>
      </c>
      <c r="L38" s="113">
        <f t="shared" si="1"/>
        <v>13.565</v>
      </c>
      <c r="M38" s="114">
        <v>539.38</v>
      </c>
      <c r="N38" s="115">
        <f t="shared" si="2"/>
        <v>2.5149245429938075E-2</v>
      </c>
      <c r="O38" s="48">
        <v>91.3</v>
      </c>
      <c r="P38" s="116">
        <f t="shared" si="3"/>
        <v>2.2961261077533464</v>
      </c>
      <c r="Q38" s="116">
        <f t="shared" si="4"/>
        <v>1508.9547257962845</v>
      </c>
      <c r="R38" s="117">
        <f t="shared" si="5"/>
        <v>137.76756646520076</v>
      </c>
    </row>
    <row r="39" spans="1:18" ht="12.75" customHeight="1" x14ac:dyDescent="0.2">
      <c r="A39" s="623"/>
      <c r="B39" s="124">
        <v>31</v>
      </c>
      <c r="C39" s="50" t="s">
        <v>54</v>
      </c>
      <c r="D39" s="50" t="s">
        <v>47</v>
      </c>
      <c r="E39" s="45">
        <v>18</v>
      </c>
      <c r="F39" s="45"/>
      <c r="G39" s="46">
        <f t="shared" si="0"/>
        <v>20.606999999999999</v>
      </c>
      <c r="H39" s="46">
        <v>0</v>
      </c>
      <c r="I39" s="46">
        <v>0</v>
      </c>
      <c r="J39" s="46">
        <v>20.606999999999999</v>
      </c>
      <c r="K39" s="44">
        <v>801.57</v>
      </c>
      <c r="L39" s="46">
        <f t="shared" si="1"/>
        <v>20.606999999999999</v>
      </c>
      <c r="M39" s="44">
        <v>801.57</v>
      </c>
      <c r="N39" s="47">
        <f t="shared" si="2"/>
        <v>2.5708297466222534E-2</v>
      </c>
      <c r="O39" s="48">
        <v>91.3</v>
      </c>
      <c r="P39" s="49">
        <f t="shared" si="3"/>
        <v>2.3471675586661171</v>
      </c>
      <c r="Q39" s="49">
        <f t="shared" si="4"/>
        <v>1542.497847973352</v>
      </c>
      <c r="R39" s="51">
        <f t="shared" si="5"/>
        <v>140.83005351996704</v>
      </c>
    </row>
    <row r="40" spans="1:18" ht="12.75" customHeight="1" x14ac:dyDescent="0.2">
      <c r="A40" s="623"/>
      <c r="B40" s="124">
        <v>32</v>
      </c>
      <c r="C40" s="44" t="s">
        <v>77</v>
      </c>
      <c r="D40" s="44" t="s">
        <v>47</v>
      </c>
      <c r="E40" s="45">
        <v>14</v>
      </c>
      <c r="F40" s="45">
        <v>1966</v>
      </c>
      <c r="G40" s="46">
        <f t="shared" si="0"/>
        <v>12.63</v>
      </c>
      <c r="H40" s="46">
        <v>0</v>
      </c>
      <c r="I40" s="46">
        <v>0</v>
      </c>
      <c r="J40" s="46">
        <v>12.63</v>
      </c>
      <c r="K40" s="46">
        <v>487.55</v>
      </c>
      <c r="L40" s="46">
        <f t="shared" si="1"/>
        <v>12.63</v>
      </c>
      <c r="M40" s="46">
        <v>487.55</v>
      </c>
      <c r="N40" s="47">
        <f t="shared" si="2"/>
        <v>2.5905035380986565E-2</v>
      </c>
      <c r="O40" s="48">
        <v>91.3</v>
      </c>
      <c r="P40" s="49">
        <f t="shared" si="3"/>
        <v>2.3651297302840733</v>
      </c>
      <c r="Q40" s="49">
        <f t="shared" si="4"/>
        <v>1554.302122859194</v>
      </c>
      <c r="R40" s="51">
        <f t="shared" si="5"/>
        <v>141.90778381704439</v>
      </c>
    </row>
    <row r="41" spans="1:18" ht="14.25" customHeight="1" x14ac:dyDescent="0.2">
      <c r="A41" s="623"/>
      <c r="B41" s="124">
        <v>33</v>
      </c>
      <c r="C41" s="50" t="s">
        <v>49</v>
      </c>
      <c r="D41" s="50" t="s">
        <v>47</v>
      </c>
      <c r="E41" s="45">
        <v>7</v>
      </c>
      <c r="F41" s="45"/>
      <c r="G41" s="46">
        <f t="shared" ref="G41:G61" si="6">H41+I41+J41</f>
        <v>14.673999999999999</v>
      </c>
      <c r="H41" s="44">
        <v>0</v>
      </c>
      <c r="I41" s="44">
        <v>0</v>
      </c>
      <c r="J41" s="46">
        <v>14.673999999999999</v>
      </c>
      <c r="K41" s="44">
        <v>562.04999999999995</v>
      </c>
      <c r="L41" s="46">
        <f t="shared" ref="L41:L61" si="7">J41</f>
        <v>14.673999999999999</v>
      </c>
      <c r="M41" s="44">
        <v>562.04999999999995</v>
      </c>
      <c r="N41" s="47">
        <f t="shared" ref="N41:N61" si="8">L41/M41</f>
        <v>2.6107997509118408E-2</v>
      </c>
      <c r="O41" s="48">
        <v>91.3</v>
      </c>
      <c r="P41" s="49">
        <f t="shared" ref="P41:P61" si="9">N41*O41</f>
        <v>2.3836601725825104</v>
      </c>
      <c r="Q41" s="49">
        <f t="shared" ref="Q41:Q61" si="10">N41*60*1000</f>
        <v>1566.4798505471044</v>
      </c>
      <c r="R41" s="51">
        <f t="shared" ref="R41:R61" si="11">Q41*O41/1000</f>
        <v>143.01961035495063</v>
      </c>
    </row>
    <row r="42" spans="1:18" ht="12.75" customHeight="1" x14ac:dyDescent="0.2">
      <c r="A42" s="623"/>
      <c r="B42" s="124">
        <v>34</v>
      </c>
      <c r="C42" s="44" t="s">
        <v>58</v>
      </c>
      <c r="D42" s="44" t="s">
        <v>47</v>
      </c>
      <c r="E42" s="45">
        <v>8</v>
      </c>
      <c r="F42" s="45">
        <v>1965</v>
      </c>
      <c r="G42" s="46">
        <f t="shared" si="6"/>
        <v>10.420999999999999</v>
      </c>
      <c r="H42" s="46">
        <v>0</v>
      </c>
      <c r="I42" s="46">
        <v>0</v>
      </c>
      <c r="J42" s="46">
        <v>10.420999999999999</v>
      </c>
      <c r="K42" s="46">
        <v>398.85</v>
      </c>
      <c r="L42" s="46">
        <f t="shared" si="7"/>
        <v>10.420999999999999</v>
      </c>
      <c r="M42" s="46">
        <v>398.85</v>
      </c>
      <c r="N42" s="47">
        <f t="shared" si="8"/>
        <v>2.6127616898583426E-2</v>
      </c>
      <c r="O42" s="48">
        <v>91.3</v>
      </c>
      <c r="P42" s="49">
        <f t="shared" si="9"/>
        <v>2.3854514228406667</v>
      </c>
      <c r="Q42" s="49">
        <f t="shared" si="10"/>
        <v>1567.6570139150053</v>
      </c>
      <c r="R42" s="51">
        <f t="shared" si="11"/>
        <v>143.12708537043997</v>
      </c>
    </row>
    <row r="43" spans="1:18" ht="12.75" customHeight="1" x14ac:dyDescent="0.2">
      <c r="A43" s="623"/>
      <c r="B43" s="124">
        <v>35</v>
      </c>
      <c r="C43" s="60" t="s">
        <v>46</v>
      </c>
      <c r="D43" s="60" t="s">
        <v>47</v>
      </c>
      <c r="E43" s="45">
        <v>18</v>
      </c>
      <c r="F43" s="45"/>
      <c r="G43" s="46">
        <f t="shared" si="6"/>
        <v>35.115000000000002</v>
      </c>
      <c r="H43" s="46">
        <v>0</v>
      </c>
      <c r="I43" s="46">
        <v>0</v>
      </c>
      <c r="J43" s="46">
        <v>35.115000000000002</v>
      </c>
      <c r="K43" s="46">
        <v>1319.16</v>
      </c>
      <c r="L43" s="46">
        <f t="shared" si="7"/>
        <v>35.115000000000002</v>
      </c>
      <c r="M43" s="46">
        <v>1319.16</v>
      </c>
      <c r="N43" s="47">
        <f t="shared" si="8"/>
        <v>2.6619212225961975E-2</v>
      </c>
      <c r="O43" s="48">
        <v>91.3</v>
      </c>
      <c r="P43" s="49">
        <f t="shared" si="9"/>
        <v>2.430334076230328</v>
      </c>
      <c r="Q43" s="49">
        <f t="shared" si="10"/>
        <v>1597.1527335577184</v>
      </c>
      <c r="R43" s="51">
        <f t="shared" si="11"/>
        <v>145.8200445738197</v>
      </c>
    </row>
    <row r="44" spans="1:18" ht="12.75" customHeight="1" x14ac:dyDescent="0.2">
      <c r="A44" s="623"/>
      <c r="B44" s="124">
        <v>36</v>
      </c>
      <c r="C44" s="44" t="s">
        <v>52</v>
      </c>
      <c r="D44" s="44" t="s">
        <v>47</v>
      </c>
      <c r="E44" s="45">
        <v>17</v>
      </c>
      <c r="F44" s="45">
        <v>1975</v>
      </c>
      <c r="G44" s="46">
        <f t="shared" si="6"/>
        <v>35.776000000000003</v>
      </c>
      <c r="H44" s="46">
        <v>0</v>
      </c>
      <c r="I44" s="46">
        <v>0</v>
      </c>
      <c r="J44" s="46">
        <v>35.776000000000003</v>
      </c>
      <c r="K44" s="46">
        <v>1315.92</v>
      </c>
      <c r="L44" s="46">
        <f t="shared" si="7"/>
        <v>35.776000000000003</v>
      </c>
      <c r="M44" s="46">
        <v>1315.92</v>
      </c>
      <c r="N44" s="47">
        <f t="shared" si="8"/>
        <v>2.7187063043346102E-2</v>
      </c>
      <c r="O44" s="48">
        <v>91.3</v>
      </c>
      <c r="P44" s="49">
        <f t="shared" si="9"/>
        <v>2.4821788558574989</v>
      </c>
      <c r="Q44" s="49">
        <f t="shared" si="10"/>
        <v>1631.2237826007661</v>
      </c>
      <c r="R44" s="51">
        <f t="shared" si="11"/>
        <v>148.93073135144994</v>
      </c>
    </row>
    <row r="45" spans="1:18" ht="12.75" customHeight="1" x14ac:dyDescent="0.2">
      <c r="A45" s="623"/>
      <c r="B45" s="124">
        <v>37</v>
      </c>
      <c r="C45" s="44" t="s">
        <v>87</v>
      </c>
      <c r="D45" s="44" t="s">
        <v>47</v>
      </c>
      <c r="E45" s="45">
        <v>41</v>
      </c>
      <c r="F45" s="45"/>
      <c r="G45" s="46">
        <f t="shared" si="6"/>
        <v>35.362000000000002</v>
      </c>
      <c r="H45" s="46">
        <v>0</v>
      </c>
      <c r="I45" s="46">
        <v>0</v>
      </c>
      <c r="J45" s="46">
        <v>35.362000000000002</v>
      </c>
      <c r="K45" s="46">
        <v>1275.3499999999999</v>
      </c>
      <c r="L45" s="46">
        <f t="shared" si="7"/>
        <v>35.362000000000002</v>
      </c>
      <c r="M45" s="46">
        <v>1275.3499999999999</v>
      </c>
      <c r="N45" s="47">
        <f t="shared" si="8"/>
        <v>2.7727290547692792E-2</v>
      </c>
      <c r="O45" s="48">
        <v>91.3</v>
      </c>
      <c r="P45" s="49">
        <f t="shared" si="9"/>
        <v>2.531501627004352</v>
      </c>
      <c r="Q45" s="49">
        <f t="shared" si="10"/>
        <v>1663.6374328615675</v>
      </c>
      <c r="R45" s="51">
        <f t="shared" si="11"/>
        <v>151.89009762026112</v>
      </c>
    </row>
    <row r="46" spans="1:18" ht="12.75" customHeight="1" x14ac:dyDescent="0.2">
      <c r="A46" s="623"/>
      <c r="B46" s="124">
        <v>38</v>
      </c>
      <c r="C46" s="44" t="s">
        <v>79</v>
      </c>
      <c r="D46" s="44" t="s">
        <v>47</v>
      </c>
      <c r="E46" s="45">
        <v>16</v>
      </c>
      <c r="F46" s="45">
        <v>1978</v>
      </c>
      <c r="G46" s="46">
        <f t="shared" si="6"/>
        <v>13.831</v>
      </c>
      <c r="H46" s="46">
        <v>0</v>
      </c>
      <c r="I46" s="46">
        <v>0</v>
      </c>
      <c r="J46" s="46">
        <v>13.831</v>
      </c>
      <c r="K46" s="46">
        <v>492.25</v>
      </c>
      <c r="L46" s="46">
        <f t="shared" si="7"/>
        <v>13.831</v>
      </c>
      <c r="M46" s="46">
        <v>492.25</v>
      </c>
      <c r="N46" s="47">
        <f t="shared" si="8"/>
        <v>2.8097511427120365E-2</v>
      </c>
      <c r="O46" s="48">
        <v>91.3</v>
      </c>
      <c r="P46" s="49">
        <f t="shared" si="9"/>
        <v>2.5653027932960892</v>
      </c>
      <c r="Q46" s="49">
        <f t="shared" si="10"/>
        <v>1685.850685627222</v>
      </c>
      <c r="R46" s="51">
        <f t="shared" si="11"/>
        <v>153.91816759776538</v>
      </c>
    </row>
    <row r="47" spans="1:18" ht="12.75" customHeight="1" x14ac:dyDescent="0.2">
      <c r="A47" s="623"/>
      <c r="B47" s="124">
        <v>39</v>
      </c>
      <c r="C47" s="50" t="s">
        <v>69</v>
      </c>
      <c r="D47" s="50" t="s">
        <v>47</v>
      </c>
      <c r="E47" s="45">
        <v>24</v>
      </c>
      <c r="F47" s="45"/>
      <c r="G47" s="46">
        <f t="shared" si="6"/>
        <v>27.073999999999998</v>
      </c>
      <c r="H47" s="46">
        <v>0.153</v>
      </c>
      <c r="I47" s="46">
        <v>0.24399999999999999</v>
      </c>
      <c r="J47" s="46">
        <v>26.677</v>
      </c>
      <c r="K47" s="44">
        <v>940.14</v>
      </c>
      <c r="L47" s="46">
        <f t="shared" si="7"/>
        <v>26.677</v>
      </c>
      <c r="M47" s="44">
        <v>940.14</v>
      </c>
      <c r="N47" s="47">
        <f t="shared" si="8"/>
        <v>2.837556108664667E-2</v>
      </c>
      <c r="O47" s="48">
        <v>91.3</v>
      </c>
      <c r="P47" s="49">
        <f t="shared" si="9"/>
        <v>2.590688727210841</v>
      </c>
      <c r="Q47" s="49">
        <f t="shared" si="10"/>
        <v>1702.5336651988</v>
      </c>
      <c r="R47" s="51">
        <f t="shared" si="11"/>
        <v>155.44132363265044</v>
      </c>
    </row>
    <row r="48" spans="1:18" ht="12" customHeight="1" x14ac:dyDescent="0.2">
      <c r="A48" s="623"/>
      <c r="B48" s="124">
        <v>40</v>
      </c>
      <c r="C48" s="50" t="s">
        <v>72</v>
      </c>
      <c r="D48" s="50" t="s">
        <v>47</v>
      </c>
      <c r="E48" s="45">
        <v>33</v>
      </c>
      <c r="F48" s="45"/>
      <c r="G48" s="46">
        <f t="shared" si="6"/>
        <v>56.220999999999997</v>
      </c>
      <c r="H48" s="44">
        <v>0</v>
      </c>
      <c r="I48" s="46">
        <v>0</v>
      </c>
      <c r="J48" s="46">
        <v>56.220999999999997</v>
      </c>
      <c r="K48" s="44">
        <v>1981.22</v>
      </c>
      <c r="L48" s="46">
        <f t="shared" si="7"/>
        <v>56.220999999999997</v>
      </c>
      <c r="M48" s="44">
        <v>1981.22</v>
      </c>
      <c r="N48" s="47">
        <f t="shared" si="8"/>
        <v>2.8376959651124054E-2</v>
      </c>
      <c r="O48" s="48">
        <v>91.3</v>
      </c>
      <c r="P48" s="49">
        <f t="shared" si="9"/>
        <v>2.5908164161476259</v>
      </c>
      <c r="Q48" s="49">
        <f t="shared" si="10"/>
        <v>1702.6175790674431</v>
      </c>
      <c r="R48" s="51">
        <f t="shared" si="11"/>
        <v>155.44898496885756</v>
      </c>
    </row>
    <row r="49" spans="1:18" ht="12" customHeight="1" x14ac:dyDescent="0.2">
      <c r="A49" s="623"/>
      <c r="B49" s="124">
        <v>41</v>
      </c>
      <c r="C49" s="50" t="s">
        <v>64</v>
      </c>
      <c r="D49" s="50" t="s">
        <v>47</v>
      </c>
      <c r="E49" s="45">
        <v>17</v>
      </c>
      <c r="F49" s="45"/>
      <c r="G49" s="46">
        <f t="shared" si="6"/>
        <v>22.242000000000001</v>
      </c>
      <c r="H49" s="46">
        <v>0</v>
      </c>
      <c r="I49" s="46">
        <v>0</v>
      </c>
      <c r="J49" s="46">
        <v>22.242000000000001</v>
      </c>
      <c r="K49" s="44">
        <v>744.88</v>
      </c>
      <c r="L49" s="46">
        <f t="shared" si="7"/>
        <v>22.242000000000001</v>
      </c>
      <c r="M49" s="44">
        <v>744.88</v>
      </c>
      <c r="N49" s="47">
        <f t="shared" si="8"/>
        <v>2.9859843196219527E-2</v>
      </c>
      <c r="O49" s="48">
        <v>91.3</v>
      </c>
      <c r="P49" s="49">
        <f t="shared" si="9"/>
        <v>2.7262036838148429</v>
      </c>
      <c r="Q49" s="49">
        <f t="shared" si="10"/>
        <v>1791.5905917731716</v>
      </c>
      <c r="R49" s="51">
        <f t="shared" si="11"/>
        <v>163.57222102889054</v>
      </c>
    </row>
    <row r="50" spans="1:18" ht="12" customHeight="1" x14ac:dyDescent="0.2">
      <c r="A50" s="623"/>
      <c r="B50" s="124">
        <v>42</v>
      </c>
      <c r="C50" s="44" t="s">
        <v>61</v>
      </c>
      <c r="D50" s="44" t="s">
        <v>47</v>
      </c>
      <c r="E50" s="45">
        <v>7</v>
      </c>
      <c r="F50" s="45"/>
      <c r="G50" s="46">
        <f t="shared" si="6"/>
        <v>12.347999999999999</v>
      </c>
      <c r="H50" s="44">
        <v>0</v>
      </c>
      <c r="I50" s="46">
        <v>0.97799999999999998</v>
      </c>
      <c r="J50" s="46">
        <v>11.37</v>
      </c>
      <c r="K50" s="44">
        <v>374.68</v>
      </c>
      <c r="L50" s="46">
        <f t="shared" si="7"/>
        <v>11.37</v>
      </c>
      <c r="M50" s="44">
        <v>374.68</v>
      </c>
      <c r="N50" s="47">
        <f t="shared" si="8"/>
        <v>3.034589516387317E-2</v>
      </c>
      <c r="O50" s="48">
        <v>91.3</v>
      </c>
      <c r="P50" s="49">
        <f t="shared" si="9"/>
        <v>2.7705802284616201</v>
      </c>
      <c r="Q50" s="49">
        <f t="shared" si="10"/>
        <v>1820.7537098323903</v>
      </c>
      <c r="R50" s="51">
        <f t="shared" si="11"/>
        <v>166.23481370769724</v>
      </c>
    </row>
    <row r="51" spans="1:18" ht="12" customHeight="1" x14ac:dyDescent="0.2">
      <c r="A51" s="623"/>
      <c r="B51" s="124">
        <v>43</v>
      </c>
      <c r="C51" s="50" t="s">
        <v>74</v>
      </c>
      <c r="D51" s="50" t="s">
        <v>47</v>
      </c>
      <c r="E51" s="45">
        <v>7</v>
      </c>
      <c r="F51" s="45"/>
      <c r="G51" s="46">
        <f t="shared" si="6"/>
        <v>9.3819999999999997</v>
      </c>
      <c r="H51" s="44">
        <v>0</v>
      </c>
      <c r="I51" s="44">
        <v>0</v>
      </c>
      <c r="J51" s="46">
        <v>9.3819999999999997</v>
      </c>
      <c r="K51" s="44">
        <v>308.89</v>
      </c>
      <c r="L51" s="46">
        <f t="shared" si="7"/>
        <v>9.3819999999999997</v>
      </c>
      <c r="M51" s="44">
        <v>308.89</v>
      </c>
      <c r="N51" s="47">
        <f t="shared" si="8"/>
        <v>3.0373272038589791E-2</v>
      </c>
      <c r="O51" s="48">
        <v>91.3</v>
      </c>
      <c r="P51" s="49">
        <f t="shared" si="9"/>
        <v>2.7730797371232478</v>
      </c>
      <c r="Q51" s="49">
        <f t="shared" si="10"/>
        <v>1822.3963223153874</v>
      </c>
      <c r="R51" s="51">
        <f t="shared" si="11"/>
        <v>166.38478422739485</v>
      </c>
    </row>
    <row r="52" spans="1:18" ht="12" customHeight="1" x14ac:dyDescent="0.2">
      <c r="A52" s="623"/>
      <c r="B52" s="124">
        <v>44</v>
      </c>
      <c r="C52" s="50" t="s">
        <v>62</v>
      </c>
      <c r="D52" s="50" t="s">
        <v>47</v>
      </c>
      <c r="E52" s="45">
        <v>10</v>
      </c>
      <c r="F52" s="45"/>
      <c r="G52" s="46">
        <f t="shared" si="6"/>
        <v>18.553999999999998</v>
      </c>
      <c r="H52" s="44">
        <v>0.153</v>
      </c>
      <c r="I52" s="44">
        <v>0.10199999999999999</v>
      </c>
      <c r="J52" s="46">
        <v>18.298999999999999</v>
      </c>
      <c r="K52" s="44">
        <v>595.69000000000005</v>
      </c>
      <c r="L52" s="46">
        <f t="shared" si="7"/>
        <v>18.298999999999999</v>
      </c>
      <c r="M52" s="44">
        <v>595.69000000000005</v>
      </c>
      <c r="N52" s="47">
        <f t="shared" si="8"/>
        <v>3.0718998136614679E-2</v>
      </c>
      <c r="O52" s="48">
        <v>91.3</v>
      </c>
      <c r="P52" s="49">
        <f t="shared" si="9"/>
        <v>2.8046445298729199</v>
      </c>
      <c r="Q52" s="49">
        <f t="shared" si="10"/>
        <v>1843.1398881968807</v>
      </c>
      <c r="R52" s="51">
        <f t="shared" si="11"/>
        <v>168.27867179237521</v>
      </c>
    </row>
    <row r="53" spans="1:18" ht="12" customHeight="1" x14ac:dyDescent="0.2">
      <c r="A53" s="623"/>
      <c r="B53" s="124">
        <v>45</v>
      </c>
      <c r="C53" s="44" t="s">
        <v>75</v>
      </c>
      <c r="D53" s="44" t="s">
        <v>47</v>
      </c>
      <c r="E53" s="45">
        <v>8</v>
      </c>
      <c r="F53" s="45">
        <v>1966</v>
      </c>
      <c r="G53" s="46">
        <f t="shared" si="6"/>
        <v>10.813000000000001</v>
      </c>
      <c r="H53" s="46">
        <v>0</v>
      </c>
      <c r="I53" s="46">
        <v>0</v>
      </c>
      <c r="J53" s="46">
        <v>10.813000000000001</v>
      </c>
      <c r="K53" s="46">
        <v>350.82</v>
      </c>
      <c r="L53" s="46">
        <f t="shared" si="7"/>
        <v>10.813000000000001</v>
      </c>
      <c r="M53" s="46">
        <v>350.82</v>
      </c>
      <c r="N53" s="47">
        <f t="shared" si="8"/>
        <v>3.0822073998061687E-2</v>
      </c>
      <c r="O53" s="48">
        <v>91.3</v>
      </c>
      <c r="P53" s="49">
        <f t="shared" si="9"/>
        <v>2.8140553560230321</v>
      </c>
      <c r="Q53" s="49">
        <f t="shared" si="10"/>
        <v>1849.3244398837012</v>
      </c>
      <c r="R53" s="51">
        <f t="shared" si="11"/>
        <v>168.8433213613819</v>
      </c>
    </row>
    <row r="54" spans="1:18" ht="12" customHeight="1" x14ac:dyDescent="0.2">
      <c r="A54" s="623"/>
      <c r="B54" s="124">
        <v>46</v>
      </c>
      <c r="C54" s="50" t="s">
        <v>70</v>
      </c>
      <c r="D54" s="50" t="s">
        <v>47</v>
      </c>
      <c r="E54" s="45">
        <v>7</v>
      </c>
      <c r="F54" s="45"/>
      <c r="G54" s="46">
        <f t="shared" si="6"/>
        <v>10.590999999999999</v>
      </c>
      <c r="H54" s="44">
        <v>0</v>
      </c>
      <c r="I54" s="44">
        <v>0</v>
      </c>
      <c r="J54" s="46">
        <v>10.590999999999999</v>
      </c>
      <c r="K54" s="44">
        <v>341.47</v>
      </c>
      <c r="L54" s="46">
        <f t="shared" si="7"/>
        <v>10.590999999999999</v>
      </c>
      <c r="M54" s="44">
        <v>341.47</v>
      </c>
      <c r="N54" s="47">
        <f t="shared" si="8"/>
        <v>3.1015901836178868E-2</v>
      </c>
      <c r="O54" s="48">
        <v>91.3</v>
      </c>
      <c r="P54" s="49">
        <f t="shared" si="9"/>
        <v>2.8317518376431305</v>
      </c>
      <c r="Q54" s="49">
        <f t="shared" si="10"/>
        <v>1860.9541101707321</v>
      </c>
      <c r="R54" s="51">
        <f t="shared" si="11"/>
        <v>169.90511025858785</v>
      </c>
    </row>
    <row r="55" spans="1:18" ht="12" customHeight="1" x14ac:dyDescent="0.2">
      <c r="A55" s="623"/>
      <c r="B55" s="124">
        <v>47</v>
      </c>
      <c r="C55" s="44" t="s">
        <v>65</v>
      </c>
      <c r="D55" s="44" t="s">
        <v>47</v>
      </c>
      <c r="E55" s="45">
        <v>6</v>
      </c>
      <c r="F55" s="45">
        <v>1971</v>
      </c>
      <c r="G55" s="46">
        <f t="shared" si="6"/>
        <v>10.257999999999999</v>
      </c>
      <c r="H55" s="46">
        <v>0</v>
      </c>
      <c r="I55" s="46">
        <v>0</v>
      </c>
      <c r="J55" s="46">
        <v>10.257999999999999</v>
      </c>
      <c r="K55" s="46">
        <v>328.45</v>
      </c>
      <c r="L55" s="46">
        <f t="shared" si="7"/>
        <v>10.257999999999999</v>
      </c>
      <c r="M55" s="46">
        <v>328.45</v>
      </c>
      <c r="N55" s="47">
        <f t="shared" si="8"/>
        <v>3.1231542091642563E-2</v>
      </c>
      <c r="O55" s="48">
        <v>91.3</v>
      </c>
      <c r="P55" s="49">
        <f t="shared" si="9"/>
        <v>2.8514397929669659</v>
      </c>
      <c r="Q55" s="49">
        <f t="shared" si="10"/>
        <v>1873.8925254985536</v>
      </c>
      <c r="R55" s="51">
        <f t="shared" si="11"/>
        <v>171.08638757801796</v>
      </c>
    </row>
    <row r="56" spans="1:18" ht="12" customHeight="1" x14ac:dyDescent="0.2">
      <c r="A56" s="623"/>
      <c r="B56" s="124">
        <v>48</v>
      </c>
      <c r="C56" s="44" t="s">
        <v>68</v>
      </c>
      <c r="D56" s="44" t="s">
        <v>47</v>
      </c>
      <c r="E56" s="45">
        <v>7</v>
      </c>
      <c r="F56" s="45">
        <v>1984</v>
      </c>
      <c r="G56" s="46">
        <f t="shared" si="6"/>
        <v>9.6280000000000001</v>
      </c>
      <c r="H56" s="46">
        <v>0</v>
      </c>
      <c r="I56" s="46">
        <v>0</v>
      </c>
      <c r="J56" s="46">
        <v>9.6280000000000001</v>
      </c>
      <c r="K56" s="46">
        <v>300.69</v>
      </c>
      <c r="L56" s="46">
        <f t="shared" si="7"/>
        <v>9.6280000000000001</v>
      </c>
      <c r="M56" s="46">
        <v>300.69</v>
      </c>
      <c r="N56" s="47">
        <f t="shared" si="8"/>
        <v>3.2019688050816453E-2</v>
      </c>
      <c r="O56" s="48">
        <v>91.3</v>
      </c>
      <c r="P56" s="49">
        <f t="shared" si="9"/>
        <v>2.923397519039542</v>
      </c>
      <c r="Q56" s="131">
        <f t="shared" si="10"/>
        <v>1921.1812830489871</v>
      </c>
      <c r="R56" s="51">
        <f t="shared" si="11"/>
        <v>175.40385114237253</v>
      </c>
    </row>
    <row r="57" spans="1:18" ht="12" customHeight="1" x14ac:dyDescent="0.2">
      <c r="A57" s="623"/>
      <c r="B57" s="124">
        <v>49</v>
      </c>
      <c r="C57" s="50" t="s">
        <v>56</v>
      </c>
      <c r="D57" s="50" t="s">
        <v>47</v>
      </c>
      <c r="E57" s="45">
        <v>11</v>
      </c>
      <c r="F57" s="45"/>
      <c r="G57" s="46">
        <f t="shared" si="6"/>
        <v>21.506</v>
      </c>
      <c r="H57" s="44">
        <v>0</v>
      </c>
      <c r="I57" s="44">
        <v>0</v>
      </c>
      <c r="J57" s="46">
        <v>21.506</v>
      </c>
      <c r="K57" s="44">
        <v>669.02</v>
      </c>
      <c r="L57" s="46">
        <f t="shared" si="7"/>
        <v>21.506</v>
      </c>
      <c r="M57" s="44">
        <v>669.02</v>
      </c>
      <c r="N57" s="47">
        <f t="shared" si="8"/>
        <v>3.2145526292188573E-2</v>
      </c>
      <c r="O57" s="48">
        <v>91.3</v>
      </c>
      <c r="P57" s="49">
        <f t="shared" si="9"/>
        <v>2.9348865504768167</v>
      </c>
      <c r="Q57" s="49">
        <f t="shared" si="10"/>
        <v>1928.7315775313143</v>
      </c>
      <c r="R57" s="51">
        <f t="shared" si="11"/>
        <v>176.09319302860897</v>
      </c>
    </row>
    <row r="58" spans="1:18" ht="12" customHeight="1" x14ac:dyDescent="0.2">
      <c r="A58" s="623"/>
      <c r="B58" s="124">
        <v>50</v>
      </c>
      <c r="C58" s="50" t="s">
        <v>67</v>
      </c>
      <c r="D58" s="50" t="s">
        <v>47</v>
      </c>
      <c r="E58" s="45">
        <v>1</v>
      </c>
      <c r="F58" s="45"/>
      <c r="G58" s="46">
        <f t="shared" si="6"/>
        <v>1.992</v>
      </c>
      <c r="H58" s="44">
        <v>0</v>
      </c>
      <c r="I58" s="44">
        <v>0</v>
      </c>
      <c r="J58" s="46">
        <v>1.992</v>
      </c>
      <c r="K58" s="44">
        <v>60.09</v>
      </c>
      <c r="L58" s="46">
        <f t="shared" si="7"/>
        <v>1.992</v>
      </c>
      <c r="M58" s="44">
        <v>60.09</v>
      </c>
      <c r="N58" s="47">
        <f t="shared" si="8"/>
        <v>3.3150274588117819E-2</v>
      </c>
      <c r="O58" s="48">
        <v>91.3</v>
      </c>
      <c r="P58" s="49">
        <f t="shared" si="9"/>
        <v>3.0266200698951566</v>
      </c>
      <c r="Q58" s="49">
        <f t="shared" si="10"/>
        <v>1989.0164752870692</v>
      </c>
      <c r="R58" s="51">
        <f t="shared" si="11"/>
        <v>181.59720419370942</v>
      </c>
    </row>
    <row r="59" spans="1:18" ht="14.25" customHeight="1" x14ac:dyDescent="0.2">
      <c r="A59" s="623"/>
      <c r="B59" s="124">
        <v>51</v>
      </c>
      <c r="C59" s="50" t="s">
        <v>63</v>
      </c>
      <c r="D59" s="50" t="s">
        <v>47</v>
      </c>
      <c r="E59" s="45">
        <v>11</v>
      </c>
      <c r="F59" s="45"/>
      <c r="G59" s="46">
        <f t="shared" si="6"/>
        <v>23</v>
      </c>
      <c r="H59" s="44">
        <v>0</v>
      </c>
      <c r="I59" s="44">
        <v>0</v>
      </c>
      <c r="J59" s="46">
        <v>23</v>
      </c>
      <c r="K59" s="44">
        <v>687.63</v>
      </c>
      <c r="L59" s="46">
        <f t="shared" si="7"/>
        <v>23</v>
      </c>
      <c r="M59" s="44">
        <v>687.63</v>
      </c>
      <c r="N59" s="47">
        <f t="shared" si="8"/>
        <v>3.3448220700085803E-2</v>
      </c>
      <c r="O59" s="48">
        <v>91.3</v>
      </c>
      <c r="P59" s="49">
        <f t="shared" si="9"/>
        <v>3.0538225499178338</v>
      </c>
      <c r="Q59" s="49">
        <f t="shared" si="10"/>
        <v>2006.8932420051483</v>
      </c>
      <c r="R59" s="51">
        <f t="shared" si="11"/>
        <v>183.22935299507006</v>
      </c>
    </row>
    <row r="60" spans="1:18" ht="13.5" customHeight="1" x14ac:dyDescent="0.2">
      <c r="A60" s="623"/>
      <c r="B60" s="124">
        <v>52</v>
      </c>
      <c r="C60" s="44" t="s">
        <v>76</v>
      </c>
      <c r="D60" s="44" t="s">
        <v>47</v>
      </c>
      <c r="E60" s="45">
        <v>4</v>
      </c>
      <c r="F60" s="45">
        <v>1973</v>
      </c>
      <c r="G60" s="46">
        <f t="shared" si="6"/>
        <v>6.2140000000000004</v>
      </c>
      <c r="H60" s="46">
        <v>0</v>
      </c>
      <c r="I60" s="46">
        <v>0</v>
      </c>
      <c r="J60" s="46">
        <v>6.2140000000000004</v>
      </c>
      <c r="K60" s="46">
        <v>174.77</v>
      </c>
      <c r="L60" s="46">
        <f t="shared" si="7"/>
        <v>6.2140000000000004</v>
      </c>
      <c r="M60" s="46">
        <v>174.77</v>
      </c>
      <c r="N60" s="47">
        <f t="shared" si="8"/>
        <v>3.5555301253075468E-2</v>
      </c>
      <c r="O60" s="48">
        <v>91.3</v>
      </c>
      <c r="P60" s="49">
        <f t="shared" si="9"/>
        <v>3.2461990044057902</v>
      </c>
      <c r="Q60" s="49">
        <f t="shared" si="10"/>
        <v>2133.318075184528</v>
      </c>
      <c r="R60" s="51">
        <f t="shared" si="11"/>
        <v>194.77194026434739</v>
      </c>
    </row>
    <row r="61" spans="1:18" ht="12.75" customHeight="1" thickBot="1" x14ac:dyDescent="0.25">
      <c r="A61" s="624"/>
      <c r="B61" s="130">
        <v>53</v>
      </c>
      <c r="C61" s="52" t="s">
        <v>80</v>
      </c>
      <c r="D61" s="52" t="s">
        <v>47</v>
      </c>
      <c r="E61" s="53">
        <v>7</v>
      </c>
      <c r="F61" s="53">
        <v>1985</v>
      </c>
      <c r="G61" s="54">
        <f t="shared" si="6"/>
        <v>5.6319999999999997</v>
      </c>
      <c r="H61" s="54">
        <v>0</v>
      </c>
      <c r="I61" s="54">
        <v>0</v>
      </c>
      <c r="J61" s="54">
        <v>5.6319999999999997</v>
      </c>
      <c r="K61" s="54">
        <v>108.3</v>
      </c>
      <c r="L61" s="54">
        <f t="shared" si="7"/>
        <v>5.6319999999999997</v>
      </c>
      <c r="M61" s="54">
        <v>108.3</v>
      </c>
      <c r="N61" s="55">
        <f t="shared" si="8"/>
        <v>5.2003693444136655E-2</v>
      </c>
      <c r="O61" s="56">
        <v>91.3</v>
      </c>
      <c r="P61" s="57">
        <f t="shared" si="9"/>
        <v>4.7479372114496767</v>
      </c>
      <c r="Q61" s="57">
        <f t="shared" si="10"/>
        <v>3120.2216066481992</v>
      </c>
      <c r="R61" s="58">
        <f t="shared" si="11"/>
        <v>284.87623268698059</v>
      </c>
    </row>
    <row r="62" spans="1:18" ht="12" customHeight="1" x14ac:dyDescent="0.2">
      <c r="C62" s="21"/>
      <c r="D62" s="21"/>
      <c r="E62" s="22"/>
      <c r="F62" s="22"/>
      <c r="G62" s="23"/>
      <c r="H62" s="23"/>
      <c r="I62" s="23"/>
      <c r="J62" s="23"/>
      <c r="K62" s="23"/>
      <c r="L62" s="23"/>
      <c r="M62" s="23"/>
      <c r="N62" s="25"/>
      <c r="O62" s="17"/>
      <c r="P62" s="18"/>
      <c r="Q62" s="18"/>
      <c r="R62" s="18"/>
    </row>
    <row r="63" spans="1:18" ht="12" customHeight="1" x14ac:dyDescent="0.2">
      <c r="C63" s="21"/>
      <c r="D63" s="21"/>
      <c r="E63" s="22"/>
      <c r="F63" s="22"/>
      <c r="G63" s="23"/>
      <c r="H63" s="24"/>
      <c r="I63" s="24"/>
      <c r="J63" s="23"/>
      <c r="K63" s="24"/>
      <c r="L63" s="23"/>
      <c r="M63" s="24"/>
      <c r="N63" s="25"/>
      <c r="O63" s="17"/>
      <c r="P63" s="18"/>
      <c r="Q63" s="18"/>
      <c r="R63" s="18"/>
    </row>
    <row r="66" spans="10:10" s="1" customFormat="1" x14ac:dyDescent="0.2">
      <c r="J66" s="24"/>
    </row>
    <row r="67" spans="10:10" s="1" customFormat="1" x14ac:dyDescent="0.2">
      <c r="J67" s="24"/>
    </row>
    <row r="68" spans="10:10" s="1" customFormat="1" x14ac:dyDescent="0.2">
      <c r="J68" s="24"/>
    </row>
    <row r="69" spans="10:10" s="1" customFormat="1" x14ac:dyDescent="0.2">
      <c r="J69" s="24"/>
    </row>
    <row r="70" spans="10:10" s="1" customFormat="1" x14ac:dyDescent="0.2">
      <c r="J70" s="24"/>
    </row>
    <row r="71" spans="10:10" s="1" customFormat="1" x14ac:dyDescent="0.2">
      <c r="J71" s="24"/>
    </row>
    <row r="72" spans="10:10" s="1" customFormat="1" x14ac:dyDescent="0.2">
      <c r="J72" s="24"/>
    </row>
    <row r="73" spans="10:10" s="1" customFormat="1" x14ac:dyDescent="0.2">
      <c r="J73" s="24"/>
    </row>
    <row r="74" spans="10:10" s="1" customFormat="1" x14ac:dyDescent="0.2">
      <c r="J74" s="24"/>
    </row>
    <row r="75" spans="10:10" s="1" customFormat="1" x14ac:dyDescent="0.2">
      <c r="J75" s="24"/>
    </row>
    <row r="76" spans="10:10" s="1" customFormat="1" x14ac:dyDescent="0.2">
      <c r="J76" s="24"/>
    </row>
    <row r="77" spans="10:10" s="1" customFormat="1" x14ac:dyDescent="0.2">
      <c r="J77" s="24"/>
    </row>
    <row r="78" spans="10:10" s="1" customFormat="1" x14ac:dyDescent="0.2">
      <c r="J78" s="24"/>
    </row>
    <row r="79" spans="10:10" s="1" customFormat="1" x14ac:dyDescent="0.2">
      <c r="J79" s="24"/>
    </row>
    <row r="80" spans="10:10" s="1" customFormat="1" x14ac:dyDescent="0.2">
      <c r="J80" s="24"/>
    </row>
    <row r="81" spans="10:10" s="1" customFormat="1" x14ac:dyDescent="0.2">
      <c r="J81" s="24"/>
    </row>
    <row r="82" spans="10:10" s="1" customFormat="1" x14ac:dyDescent="0.2">
      <c r="J82" s="24"/>
    </row>
    <row r="83" spans="10:10" s="1" customFormat="1" x14ac:dyDescent="0.2">
      <c r="J83" s="24"/>
    </row>
    <row r="84" spans="10:10" s="1" customFormat="1" x14ac:dyDescent="0.2">
      <c r="J84" s="24"/>
    </row>
    <row r="85" spans="10:10" s="1" customFormat="1" x14ac:dyDescent="0.2">
      <c r="J85" s="24"/>
    </row>
    <row r="86" spans="10:10" s="1" customFormat="1" x14ac:dyDescent="0.2">
      <c r="J86" s="24"/>
    </row>
    <row r="87" spans="10:10" s="1" customFormat="1" x14ac:dyDescent="0.2">
      <c r="J87" s="24"/>
    </row>
    <row r="88" spans="10:10" s="1" customFormat="1" x14ac:dyDescent="0.2">
      <c r="J88" s="24"/>
    </row>
    <row r="89" spans="10:10" s="1" customFormat="1" x14ac:dyDescent="0.2">
      <c r="J89" s="24"/>
    </row>
    <row r="90" spans="10:10" s="1" customFormat="1" x14ac:dyDescent="0.2">
      <c r="J90" s="24"/>
    </row>
    <row r="91" spans="10:10" s="1" customFormat="1" x14ac:dyDescent="0.2">
      <c r="J91" s="24"/>
    </row>
    <row r="92" spans="10:10" s="1" customFormat="1" x14ac:dyDescent="0.2">
      <c r="J92" s="24"/>
    </row>
    <row r="93" spans="10:10" s="1" customFormat="1" x14ac:dyDescent="0.2">
      <c r="J93" s="24"/>
    </row>
    <row r="94" spans="10:10" s="1" customFormat="1" x14ac:dyDescent="0.2">
      <c r="J94" s="24"/>
    </row>
    <row r="95" spans="10:10" s="1" customFormat="1" x14ac:dyDescent="0.2">
      <c r="J95" s="24"/>
    </row>
    <row r="96" spans="10:10" s="1" customFormat="1" x14ac:dyDescent="0.2">
      <c r="J96" s="24"/>
    </row>
    <row r="97" spans="10:10" s="1" customFormat="1" x14ac:dyDescent="0.2">
      <c r="J97" s="24"/>
    </row>
    <row r="98" spans="10:10" s="1" customFormat="1" x14ac:dyDescent="0.2">
      <c r="J98" s="24"/>
    </row>
    <row r="99" spans="10:10" s="1" customFormat="1" x14ac:dyDescent="0.2">
      <c r="J99" s="24"/>
    </row>
    <row r="100" spans="10:10" s="1" customFormat="1" x14ac:dyDescent="0.2">
      <c r="J100" s="24"/>
    </row>
    <row r="101" spans="10:10" s="1" customFormat="1" x14ac:dyDescent="0.2">
      <c r="J101" s="24"/>
    </row>
    <row r="102" spans="10:10" s="1" customFormat="1" x14ac:dyDescent="0.2">
      <c r="J102" s="24"/>
    </row>
    <row r="103" spans="10:10" s="1" customFormat="1" x14ac:dyDescent="0.2">
      <c r="J103" s="24"/>
    </row>
    <row r="104" spans="10:10" s="1" customFormat="1" x14ac:dyDescent="0.2">
      <c r="J104" s="24"/>
    </row>
    <row r="105" spans="10:10" s="1" customFormat="1" x14ac:dyDescent="0.2">
      <c r="J105" s="24"/>
    </row>
    <row r="106" spans="10:10" s="1" customFormat="1" x14ac:dyDescent="0.2">
      <c r="J106" s="24"/>
    </row>
    <row r="107" spans="10:10" s="1" customFormat="1" x14ac:dyDescent="0.2">
      <c r="J107" s="24"/>
    </row>
    <row r="108" spans="10:10" s="1" customFormat="1" x14ac:dyDescent="0.2">
      <c r="J108" s="24"/>
    </row>
    <row r="109" spans="10:10" s="1" customFormat="1" x14ac:dyDescent="0.2">
      <c r="J109" s="24"/>
    </row>
    <row r="1048571" spans="16:16" x14ac:dyDescent="0.2">
      <c r="P1048571" s="1">
        <f>SUM(P1:P1048570)</f>
        <v>124.94457857608791</v>
      </c>
    </row>
  </sheetData>
  <sortState xmlns:xlrd2="http://schemas.microsoft.com/office/spreadsheetml/2017/richdata2" ref="B9:R61">
    <sortCondition ref="N9:N61"/>
  </sortState>
  <mergeCells count="23"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Q5:Q6"/>
    <mergeCell ref="R5:R6"/>
    <mergeCell ref="G5:J5"/>
    <mergeCell ref="K5:K6"/>
    <mergeCell ref="L5:L6"/>
    <mergeCell ref="M5:M6"/>
    <mergeCell ref="N5:N6"/>
    <mergeCell ref="O5:O6"/>
    <mergeCell ref="A35:A61"/>
    <mergeCell ref="A9:A13"/>
    <mergeCell ref="P5:P6"/>
    <mergeCell ref="A14:A23"/>
    <mergeCell ref="A24:A34"/>
  </mergeCells>
  <pageMargins left="0.7" right="0.7" top="0.75" bottom="0.75" header="0.3" footer="0.3"/>
  <pageSetup paperSize="9" orientation="portrait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33710-10B7-48B3-A213-9E52252961D8}">
  <dimension ref="A1:V1048575"/>
  <sheetViews>
    <sheetView workbookViewId="0">
      <selection activeCell="I75" sqref="I75"/>
    </sheetView>
  </sheetViews>
  <sheetFormatPr defaultRowHeight="11.25" x14ac:dyDescent="0.2"/>
  <cols>
    <col min="1" max="1" width="15.5703125" style="1" customWidth="1"/>
    <col min="2" max="2" width="4.5703125" style="20" customWidth="1"/>
    <col min="3" max="3" width="21.7109375" style="26" customWidth="1"/>
    <col min="4" max="4" width="20.570312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30" width="9.140625" style="1"/>
    <col min="31" max="31" width="6.28515625" style="1" customWidth="1"/>
    <col min="32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118</v>
      </c>
      <c r="B2" s="611"/>
      <c r="C2" s="611"/>
      <c r="D2" s="611"/>
      <c r="E2" s="611"/>
      <c r="F2" s="612"/>
      <c r="G2" s="155">
        <v>7.1</v>
      </c>
      <c r="H2" s="2" t="s">
        <v>1</v>
      </c>
      <c r="I2" s="646" t="s">
        <v>121</v>
      </c>
      <c r="J2" s="646"/>
      <c r="K2" s="646"/>
      <c r="L2" s="646"/>
      <c r="M2" s="646"/>
      <c r="N2" s="646"/>
      <c r="O2" s="646"/>
      <c r="P2" s="646"/>
      <c r="Q2" s="646"/>
      <c r="R2" s="646"/>
    </row>
    <row r="3" spans="1:18" ht="18.75" customHeight="1" thickBot="1" x14ac:dyDescent="0.25">
      <c r="A3" s="613" t="s">
        <v>119</v>
      </c>
      <c r="B3" s="613"/>
      <c r="C3" s="613"/>
      <c r="D3" s="613"/>
      <c r="E3" s="613"/>
      <c r="F3" s="613"/>
      <c r="G3" s="4">
        <v>152.6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120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86">
        <v>2</v>
      </c>
      <c r="C8" s="387">
        <v>3</v>
      </c>
      <c r="D8" s="387"/>
      <c r="E8" s="388">
        <v>4</v>
      </c>
      <c r="F8" s="388">
        <v>5</v>
      </c>
      <c r="G8" s="388">
        <v>6</v>
      </c>
      <c r="H8" s="388">
        <v>7</v>
      </c>
      <c r="I8" s="388">
        <v>8</v>
      </c>
      <c r="J8" s="389">
        <v>9</v>
      </c>
      <c r="K8" s="388">
        <v>10</v>
      </c>
      <c r="L8" s="388">
        <v>11</v>
      </c>
      <c r="M8" s="387">
        <v>12</v>
      </c>
      <c r="N8" s="388">
        <v>13</v>
      </c>
      <c r="O8" s="388">
        <v>14</v>
      </c>
      <c r="P8" s="390">
        <v>15</v>
      </c>
      <c r="Q8" s="387">
        <v>16</v>
      </c>
      <c r="R8" s="391">
        <v>17</v>
      </c>
    </row>
    <row r="9" spans="1:18" ht="21.75" customHeight="1" x14ac:dyDescent="0.2">
      <c r="A9" s="597" t="s">
        <v>81</v>
      </c>
      <c r="B9" s="421">
        <v>1</v>
      </c>
      <c r="C9" s="455" t="s">
        <v>45</v>
      </c>
      <c r="D9" s="456" t="s">
        <v>31</v>
      </c>
      <c r="E9" s="457">
        <v>18</v>
      </c>
      <c r="F9" s="457"/>
      <c r="G9" s="458">
        <f>H9+I9+J9</f>
        <v>2.5710000000000002</v>
      </c>
      <c r="H9" s="459">
        <v>0</v>
      </c>
      <c r="I9" s="459">
        <v>0</v>
      </c>
      <c r="J9" s="458">
        <v>2.5710000000000002</v>
      </c>
      <c r="K9" s="459">
        <v>1390.81</v>
      </c>
      <c r="L9" s="458">
        <f>J9</f>
        <v>2.5710000000000002</v>
      </c>
      <c r="M9" s="459">
        <v>1390.81</v>
      </c>
      <c r="N9" s="460">
        <f t="shared" ref="N9:N40" si="0">L9/M9</f>
        <v>1.8485630675649444E-3</v>
      </c>
      <c r="O9" s="443">
        <v>98.1</v>
      </c>
      <c r="P9" s="461">
        <f>N9*O9</f>
        <v>0.18134403692812104</v>
      </c>
      <c r="Q9" s="461">
        <f>N9*60*1000</f>
        <v>110.91378405389666</v>
      </c>
      <c r="R9" s="462">
        <f>Q9*O9/1000</f>
        <v>10.880642215687262</v>
      </c>
    </row>
    <row r="10" spans="1:18" ht="21.75" customHeight="1" x14ac:dyDescent="0.2">
      <c r="A10" s="598"/>
      <c r="B10" s="401">
        <v>2</v>
      </c>
      <c r="C10" s="463" t="s">
        <v>41</v>
      </c>
      <c r="D10" s="464" t="s">
        <v>31</v>
      </c>
      <c r="E10" s="465">
        <v>75</v>
      </c>
      <c r="F10" s="465">
        <v>1990</v>
      </c>
      <c r="G10" s="405">
        <f t="shared" ref="G10" si="1">H10+I10+J10</f>
        <v>14.879999999999999</v>
      </c>
      <c r="H10" s="405">
        <v>2.1930000000000001</v>
      </c>
      <c r="I10" s="405">
        <v>4.6760000000000002</v>
      </c>
      <c r="J10" s="405">
        <v>8.0109999999999992</v>
      </c>
      <c r="K10" s="405">
        <v>3530.28</v>
      </c>
      <c r="L10" s="405">
        <f t="shared" ref="L10" si="2">J10</f>
        <v>8.0109999999999992</v>
      </c>
      <c r="M10" s="405">
        <v>3530.28</v>
      </c>
      <c r="N10" s="406">
        <f t="shared" si="0"/>
        <v>2.2692251039577592E-3</v>
      </c>
      <c r="O10" s="407">
        <v>98.1</v>
      </c>
      <c r="P10" s="408">
        <f t="shared" ref="P10" si="3">N10*O10</f>
        <v>0.22261098269825616</v>
      </c>
      <c r="Q10" s="408">
        <f t="shared" ref="Q10" si="4">N10*60*1000</f>
        <v>136.15350623746556</v>
      </c>
      <c r="R10" s="409">
        <f t="shared" ref="R10" si="5">Q10*O10/1000</f>
        <v>13.356658961895372</v>
      </c>
    </row>
    <row r="11" spans="1:18" ht="21" customHeight="1" x14ac:dyDescent="0.2">
      <c r="A11" s="598"/>
      <c r="B11" s="401">
        <v>3</v>
      </c>
      <c r="C11" s="402" t="s">
        <v>32</v>
      </c>
      <c r="D11" s="452" t="s">
        <v>31</v>
      </c>
      <c r="E11" s="404">
        <v>85</v>
      </c>
      <c r="F11" s="404">
        <v>1969</v>
      </c>
      <c r="G11" s="405">
        <f t="shared" ref="G11:G42" si="6">H11+I11+J11</f>
        <v>9.0039999999999996</v>
      </c>
      <c r="H11" s="405">
        <v>0</v>
      </c>
      <c r="I11" s="405">
        <v>0</v>
      </c>
      <c r="J11" s="405">
        <v>9.0039999999999996</v>
      </c>
      <c r="K11" s="405">
        <v>3845.22</v>
      </c>
      <c r="L11" s="405">
        <f t="shared" ref="L11:L42" si="7">J11</f>
        <v>9.0039999999999996</v>
      </c>
      <c r="M11" s="405">
        <v>3845.22</v>
      </c>
      <c r="N11" s="406">
        <f t="shared" si="0"/>
        <v>2.3416085425541321E-3</v>
      </c>
      <c r="O11" s="407">
        <v>98.1</v>
      </c>
      <c r="P11" s="408">
        <f t="shared" ref="P11:P42" si="8">N11*O11</f>
        <v>0.22971179802456035</v>
      </c>
      <c r="Q11" s="408">
        <f t="shared" ref="Q11:Q42" si="9">N11*60*1000</f>
        <v>140.4965125532479</v>
      </c>
      <c r="R11" s="409">
        <f t="shared" ref="R11:R42" si="10">Q11*O11/1000</f>
        <v>13.782707881473618</v>
      </c>
    </row>
    <row r="12" spans="1:18" ht="22.5" customHeight="1" x14ac:dyDescent="0.2">
      <c r="A12" s="598"/>
      <c r="B12" s="421">
        <v>4</v>
      </c>
      <c r="C12" s="410" t="s">
        <v>33</v>
      </c>
      <c r="D12" s="403" t="s">
        <v>31</v>
      </c>
      <c r="E12" s="404">
        <v>55</v>
      </c>
      <c r="F12" s="404">
        <v>1966</v>
      </c>
      <c r="G12" s="405">
        <f t="shared" si="6"/>
        <v>6.7350000000000003</v>
      </c>
      <c r="H12" s="405">
        <v>0</v>
      </c>
      <c r="I12" s="405">
        <v>0</v>
      </c>
      <c r="J12" s="405">
        <v>6.7350000000000003</v>
      </c>
      <c r="K12" s="405">
        <v>2582.04</v>
      </c>
      <c r="L12" s="405">
        <f t="shared" si="7"/>
        <v>6.7350000000000003</v>
      </c>
      <c r="M12" s="405">
        <v>2582.04</v>
      </c>
      <c r="N12" s="406">
        <f t="shared" si="0"/>
        <v>2.6084026583631549E-3</v>
      </c>
      <c r="O12" s="407">
        <v>98.1</v>
      </c>
      <c r="P12" s="408">
        <f t="shared" si="8"/>
        <v>0.25588430078542546</v>
      </c>
      <c r="Q12" s="408">
        <f t="shared" si="9"/>
        <v>156.5041595017893</v>
      </c>
      <c r="R12" s="409">
        <f t="shared" si="10"/>
        <v>15.353058047125529</v>
      </c>
    </row>
    <row r="13" spans="1:18" ht="18.75" customHeight="1" x14ac:dyDescent="0.2">
      <c r="A13" s="598"/>
      <c r="B13" s="401">
        <v>5</v>
      </c>
      <c r="C13" s="402" t="s">
        <v>50</v>
      </c>
      <c r="D13" s="403" t="s">
        <v>31</v>
      </c>
      <c r="E13" s="404">
        <v>6</v>
      </c>
      <c r="F13" s="404"/>
      <c r="G13" s="405">
        <f t="shared" si="6"/>
        <v>0.73899999999999999</v>
      </c>
      <c r="H13" s="405">
        <v>0</v>
      </c>
      <c r="I13" s="405">
        <v>0</v>
      </c>
      <c r="J13" s="405">
        <v>0.73899999999999999</v>
      </c>
      <c r="K13" s="405">
        <v>266.81</v>
      </c>
      <c r="L13" s="405">
        <f t="shared" si="7"/>
        <v>0.73899999999999999</v>
      </c>
      <c r="M13" s="405">
        <v>266.81</v>
      </c>
      <c r="N13" s="406">
        <f t="shared" si="0"/>
        <v>2.7697612533263368E-3</v>
      </c>
      <c r="O13" s="407">
        <v>98.1</v>
      </c>
      <c r="P13" s="408">
        <f t="shared" si="8"/>
        <v>0.27171357895131365</v>
      </c>
      <c r="Q13" s="408">
        <f t="shared" si="9"/>
        <v>166.18567519958023</v>
      </c>
      <c r="R13" s="409">
        <f t="shared" si="10"/>
        <v>16.302814737078819</v>
      </c>
    </row>
    <row r="14" spans="1:18" ht="20.25" customHeight="1" x14ac:dyDescent="0.2">
      <c r="A14" s="598"/>
      <c r="B14" s="401">
        <v>6</v>
      </c>
      <c r="C14" s="410" t="s">
        <v>34</v>
      </c>
      <c r="D14" s="403" t="s">
        <v>31</v>
      </c>
      <c r="E14" s="404">
        <v>47</v>
      </c>
      <c r="F14" s="404">
        <v>1964</v>
      </c>
      <c r="G14" s="405">
        <f t="shared" si="6"/>
        <v>5.6210000000000004</v>
      </c>
      <c r="H14" s="405">
        <v>0</v>
      </c>
      <c r="I14" s="405">
        <v>4.8000000000000001E-2</v>
      </c>
      <c r="J14" s="405">
        <v>5.5730000000000004</v>
      </c>
      <c r="K14" s="405">
        <v>2012.08</v>
      </c>
      <c r="L14" s="405">
        <f t="shared" si="7"/>
        <v>5.5730000000000004</v>
      </c>
      <c r="M14" s="405">
        <v>2012.08</v>
      </c>
      <c r="N14" s="406">
        <f t="shared" si="0"/>
        <v>2.7697705856625982E-3</v>
      </c>
      <c r="O14" s="407">
        <v>98.1</v>
      </c>
      <c r="P14" s="408">
        <f t="shared" si="8"/>
        <v>0.27171449445350088</v>
      </c>
      <c r="Q14" s="408">
        <f t="shared" si="9"/>
        <v>166.18623513975589</v>
      </c>
      <c r="R14" s="409">
        <f t="shared" si="10"/>
        <v>16.302869667210054</v>
      </c>
    </row>
    <row r="15" spans="1:18" ht="19.5" customHeight="1" x14ac:dyDescent="0.2">
      <c r="A15" s="598"/>
      <c r="B15" s="466">
        <v>7</v>
      </c>
      <c r="C15" s="467" t="s">
        <v>44</v>
      </c>
      <c r="D15" s="459" t="s">
        <v>31</v>
      </c>
      <c r="E15" s="457">
        <v>50</v>
      </c>
      <c r="F15" s="457">
        <v>1973</v>
      </c>
      <c r="G15" s="458">
        <f t="shared" si="6"/>
        <v>7.1989999999999998</v>
      </c>
      <c r="H15" s="458">
        <v>0</v>
      </c>
      <c r="I15" s="458">
        <v>0</v>
      </c>
      <c r="J15" s="458">
        <v>7.1989999999999998</v>
      </c>
      <c r="K15" s="458">
        <v>2549.87</v>
      </c>
      <c r="L15" s="458">
        <f t="shared" si="7"/>
        <v>7.1989999999999998</v>
      </c>
      <c r="M15" s="458">
        <v>2549.87</v>
      </c>
      <c r="N15" s="460">
        <f t="shared" si="0"/>
        <v>2.8232811868840373E-3</v>
      </c>
      <c r="O15" s="443">
        <v>98.1</v>
      </c>
      <c r="P15" s="461">
        <f t="shared" si="8"/>
        <v>0.27696388443332404</v>
      </c>
      <c r="Q15" s="461">
        <f t="shared" si="9"/>
        <v>169.39687121304223</v>
      </c>
      <c r="R15" s="462">
        <f t="shared" si="10"/>
        <v>16.617833065999442</v>
      </c>
    </row>
    <row r="16" spans="1:18" ht="18" customHeight="1" x14ac:dyDescent="0.2">
      <c r="A16" s="598"/>
      <c r="B16" s="401">
        <v>8</v>
      </c>
      <c r="C16" s="410" t="s">
        <v>30</v>
      </c>
      <c r="D16" s="403" t="s">
        <v>31</v>
      </c>
      <c r="E16" s="404">
        <v>19</v>
      </c>
      <c r="F16" s="404">
        <v>1986</v>
      </c>
      <c r="G16" s="405">
        <f t="shared" si="6"/>
        <v>3.2080000000000002</v>
      </c>
      <c r="H16" s="405">
        <v>0</v>
      </c>
      <c r="I16" s="405">
        <v>0</v>
      </c>
      <c r="J16" s="405">
        <v>3.2080000000000002</v>
      </c>
      <c r="K16" s="405">
        <v>1120.5999999999999</v>
      </c>
      <c r="L16" s="405">
        <f t="shared" si="7"/>
        <v>3.2080000000000002</v>
      </c>
      <c r="M16" s="405">
        <v>1120.5999999999999</v>
      </c>
      <c r="N16" s="406">
        <f t="shared" si="0"/>
        <v>2.8627520970908446E-3</v>
      </c>
      <c r="O16" s="407">
        <v>98.1</v>
      </c>
      <c r="P16" s="408">
        <f t="shared" si="8"/>
        <v>0.28083598072461186</v>
      </c>
      <c r="Q16" s="408">
        <f t="shared" si="9"/>
        <v>171.76512582545067</v>
      </c>
      <c r="R16" s="409">
        <f t="shared" si="10"/>
        <v>16.850158843476709</v>
      </c>
    </row>
    <row r="17" spans="1:22" ht="18.75" customHeight="1" x14ac:dyDescent="0.2">
      <c r="A17" s="598"/>
      <c r="B17" s="401">
        <v>9</v>
      </c>
      <c r="C17" s="410" t="s">
        <v>36</v>
      </c>
      <c r="D17" s="403" t="s">
        <v>31</v>
      </c>
      <c r="E17" s="404">
        <v>8</v>
      </c>
      <c r="F17" s="404">
        <v>1975</v>
      </c>
      <c r="G17" s="405">
        <f t="shared" si="6"/>
        <v>1.4930000000000001</v>
      </c>
      <c r="H17" s="405">
        <v>0</v>
      </c>
      <c r="I17" s="405">
        <v>0</v>
      </c>
      <c r="J17" s="405">
        <v>1.4930000000000001</v>
      </c>
      <c r="K17" s="405">
        <v>488.96</v>
      </c>
      <c r="L17" s="405">
        <f t="shared" si="7"/>
        <v>1.4930000000000001</v>
      </c>
      <c r="M17" s="405">
        <v>488.96</v>
      </c>
      <c r="N17" s="406">
        <f t="shared" si="0"/>
        <v>3.0534195026178015E-3</v>
      </c>
      <c r="O17" s="407">
        <v>98.1</v>
      </c>
      <c r="P17" s="408">
        <f t="shared" si="8"/>
        <v>0.29954045320680633</v>
      </c>
      <c r="Q17" s="408">
        <f t="shared" si="9"/>
        <v>183.20517015706807</v>
      </c>
      <c r="R17" s="409">
        <f t="shared" si="10"/>
        <v>17.972427192408375</v>
      </c>
    </row>
    <row r="18" spans="1:22" ht="14.25" customHeight="1" x14ac:dyDescent="0.2">
      <c r="A18" s="598"/>
      <c r="B18" s="421">
        <v>10</v>
      </c>
      <c r="C18" s="441" t="s">
        <v>71</v>
      </c>
      <c r="D18" s="423" t="s">
        <v>31</v>
      </c>
      <c r="E18" s="424">
        <v>12</v>
      </c>
      <c r="F18" s="424"/>
      <c r="G18" s="425">
        <f t="shared" si="6"/>
        <v>1.708</v>
      </c>
      <c r="H18" s="423">
        <v>0</v>
      </c>
      <c r="I18" s="423">
        <v>0</v>
      </c>
      <c r="J18" s="425">
        <v>1.708</v>
      </c>
      <c r="K18" s="423">
        <v>539.38</v>
      </c>
      <c r="L18" s="425">
        <f t="shared" si="7"/>
        <v>1.708</v>
      </c>
      <c r="M18" s="423">
        <v>539.38</v>
      </c>
      <c r="N18" s="426">
        <f t="shared" si="0"/>
        <v>3.1665986873818087E-3</v>
      </c>
      <c r="O18" s="427">
        <v>98.1</v>
      </c>
      <c r="P18" s="428">
        <f t="shared" si="8"/>
        <v>0.31064333123215543</v>
      </c>
      <c r="Q18" s="428">
        <f t="shared" si="9"/>
        <v>189.99592124290851</v>
      </c>
      <c r="R18" s="429">
        <f t="shared" si="10"/>
        <v>18.638599873929323</v>
      </c>
    </row>
    <row r="19" spans="1:22" ht="13.5" customHeight="1" x14ac:dyDescent="0.2">
      <c r="A19" s="598"/>
      <c r="B19" s="401">
        <v>11</v>
      </c>
      <c r="C19" s="444" t="s">
        <v>101</v>
      </c>
      <c r="D19" s="445" t="s">
        <v>47</v>
      </c>
      <c r="E19" s="404">
        <v>12</v>
      </c>
      <c r="F19" s="404"/>
      <c r="G19" s="405">
        <f t="shared" si="6"/>
        <v>2.3199999999999998</v>
      </c>
      <c r="H19" s="403">
        <v>0</v>
      </c>
      <c r="I19" s="403">
        <v>0</v>
      </c>
      <c r="J19" s="405">
        <v>2.3199999999999998</v>
      </c>
      <c r="K19" s="403">
        <v>731.56</v>
      </c>
      <c r="L19" s="405">
        <f t="shared" si="7"/>
        <v>2.3199999999999998</v>
      </c>
      <c r="M19" s="403">
        <v>731.56</v>
      </c>
      <c r="N19" s="406">
        <f t="shared" si="0"/>
        <v>3.1713051561047625E-3</v>
      </c>
      <c r="O19" s="407">
        <v>98.1</v>
      </c>
      <c r="P19" s="408">
        <f t="shared" si="8"/>
        <v>0.31110503581387716</v>
      </c>
      <c r="Q19" s="408">
        <f t="shared" si="9"/>
        <v>190.27830936628575</v>
      </c>
      <c r="R19" s="409">
        <f t="shared" si="10"/>
        <v>18.666302148832632</v>
      </c>
    </row>
    <row r="20" spans="1:22" ht="14.25" customHeight="1" x14ac:dyDescent="0.2">
      <c r="A20" s="598"/>
      <c r="B20" s="401">
        <v>12</v>
      </c>
      <c r="C20" s="444" t="s">
        <v>99</v>
      </c>
      <c r="D20" s="445" t="s">
        <v>47</v>
      </c>
      <c r="E20" s="404">
        <v>8</v>
      </c>
      <c r="F20" s="404"/>
      <c r="G20" s="405">
        <f t="shared" si="6"/>
        <v>1.599</v>
      </c>
      <c r="H20" s="403">
        <v>0</v>
      </c>
      <c r="I20" s="403">
        <v>0</v>
      </c>
      <c r="J20" s="405">
        <v>1.599</v>
      </c>
      <c r="K20" s="403">
        <v>488.96</v>
      </c>
      <c r="L20" s="405">
        <f t="shared" si="7"/>
        <v>1.599</v>
      </c>
      <c r="M20" s="403">
        <v>488.96</v>
      </c>
      <c r="N20" s="406">
        <f t="shared" si="0"/>
        <v>3.270206151832461E-3</v>
      </c>
      <c r="O20" s="407">
        <v>98.1</v>
      </c>
      <c r="P20" s="408">
        <f t="shared" si="8"/>
        <v>0.32080722349476443</v>
      </c>
      <c r="Q20" s="408">
        <f t="shared" si="9"/>
        <v>196.21236910994767</v>
      </c>
      <c r="R20" s="409">
        <f t="shared" si="10"/>
        <v>19.248433409685866</v>
      </c>
    </row>
    <row r="21" spans="1:22" ht="14.25" customHeight="1" thickBot="1" x14ac:dyDescent="0.25">
      <c r="A21" s="599"/>
      <c r="B21" s="430">
        <v>13</v>
      </c>
      <c r="C21" s="468" t="s">
        <v>48</v>
      </c>
      <c r="D21" s="469" t="s">
        <v>31</v>
      </c>
      <c r="E21" s="470">
        <v>75</v>
      </c>
      <c r="F21" s="470">
        <v>1983</v>
      </c>
      <c r="G21" s="471">
        <f t="shared" si="6"/>
        <v>19.887999999999998</v>
      </c>
      <c r="H21" s="471">
        <v>1.9890000000000001</v>
      </c>
      <c r="I21" s="471">
        <v>5.5229999999999997</v>
      </c>
      <c r="J21" s="471">
        <v>12.375999999999999</v>
      </c>
      <c r="K21" s="471">
        <v>3467.27</v>
      </c>
      <c r="L21" s="471">
        <f t="shared" si="7"/>
        <v>12.375999999999999</v>
      </c>
      <c r="M21" s="471">
        <v>3467.27</v>
      </c>
      <c r="N21" s="472">
        <f t="shared" si="0"/>
        <v>3.5693787908065997E-3</v>
      </c>
      <c r="O21" s="473">
        <v>98.1</v>
      </c>
      <c r="P21" s="474">
        <f t="shared" si="8"/>
        <v>0.35015605937812738</v>
      </c>
      <c r="Q21" s="474">
        <f t="shared" si="9"/>
        <v>214.162727448396</v>
      </c>
      <c r="R21" s="475">
        <f t="shared" si="10"/>
        <v>21.009363562687646</v>
      </c>
    </row>
    <row r="22" spans="1:22" ht="13.5" customHeight="1" x14ac:dyDescent="0.2">
      <c r="A22" s="628" t="s">
        <v>82</v>
      </c>
      <c r="B22" s="392">
        <v>14</v>
      </c>
      <c r="C22" s="393" t="s">
        <v>39</v>
      </c>
      <c r="D22" s="394" t="s">
        <v>31</v>
      </c>
      <c r="E22" s="395">
        <v>10</v>
      </c>
      <c r="F22" s="395">
        <v>1997</v>
      </c>
      <c r="G22" s="396">
        <f t="shared" si="6"/>
        <v>2.948</v>
      </c>
      <c r="H22" s="396">
        <v>0</v>
      </c>
      <c r="I22" s="396">
        <v>0</v>
      </c>
      <c r="J22" s="396">
        <v>2.948</v>
      </c>
      <c r="K22" s="396">
        <v>822.7</v>
      </c>
      <c r="L22" s="396">
        <f t="shared" si="7"/>
        <v>2.948</v>
      </c>
      <c r="M22" s="396">
        <v>822.7</v>
      </c>
      <c r="N22" s="397">
        <f t="shared" si="0"/>
        <v>3.5833232040841131E-3</v>
      </c>
      <c r="O22" s="398">
        <v>98.1</v>
      </c>
      <c r="P22" s="399">
        <f t="shared" si="8"/>
        <v>0.35152400632065145</v>
      </c>
      <c r="Q22" s="399">
        <f t="shared" si="9"/>
        <v>214.99939224504681</v>
      </c>
      <c r="R22" s="400">
        <f t="shared" si="10"/>
        <v>21.091440379239092</v>
      </c>
    </row>
    <row r="23" spans="1:22" ht="15" customHeight="1" x14ac:dyDescent="0.2">
      <c r="A23" s="629"/>
      <c r="B23" s="401">
        <v>15</v>
      </c>
      <c r="C23" s="402" t="s">
        <v>35</v>
      </c>
      <c r="D23" s="403" t="s">
        <v>31</v>
      </c>
      <c r="E23" s="404">
        <v>8</v>
      </c>
      <c r="F23" s="404">
        <v>1966</v>
      </c>
      <c r="G23" s="405">
        <f t="shared" si="6"/>
        <v>1.3129999999999999</v>
      </c>
      <c r="H23" s="405">
        <v>0</v>
      </c>
      <c r="I23" s="405">
        <v>0</v>
      </c>
      <c r="J23" s="405">
        <v>1.3129999999999999</v>
      </c>
      <c r="K23" s="405">
        <v>350.21</v>
      </c>
      <c r="L23" s="405">
        <f t="shared" si="7"/>
        <v>1.3129999999999999</v>
      </c>
      <c r="M23" s="405">
        <v>350.21</v>
      </c>
      <c r="N23" s="406">
        <f t="shared" si="0"/>
        <v>3.7491790639901774E-3</v>
      </c>
      <c r="O23" s="407">
        <v>98.1</v>
      </c>
      <c r="P23" s="408">
        <f t="shared" si="8"/>
        <v>0.36779446617743639</v>
      </c>
      <c r="Q23" s="408">
        <f t="shared" si="9"/>
        <v>224.95074383941062</v>
      </c>
      <c r="R23" s="409">
        <f t="shared" si="10"/>
        <v>22.06766797064618</v>
      </c>
    </row>
    <row r="24" spans="1:22" ht="15" customHeight="1" x14ac:dyDescent="0.2">
      <c r="A24" s="629"/>
      <c r="B24" s="401">
        <v>16</v>
      </c>
      <c r="C24" s="410" t="s">
        <v>89</v>
      </c>
      <c r="D24" s="403" t="s">
        <v>31</v>
      </c>
      <c r="E24" s="404">
        <v>24</v>
      </c>
      <c r="F24" s="404"/>
      <c r="G24" s="405">
        <f t="shared" si="6"/>
        <v>5.2229999999999999</v>
      </c>
      <c r="H24" s="405">
        <v>0</v>
      </c>
      <c r="I24" s="405">
        <v>0</v>
      </c>
      <c r="J24" s="405">
        <v>5.2229999999999999</v>
      </c>
      <c r="K24" s="405">
        <v>1274.6600000000001</v>
      </c>
      <c r="L24" s="405">
        <f t="shared" si="7"/>
        <v>5.2229999999999999</v>
      </c>
      <c r="M24" s="405">
        <v>1274.6600000000001</v>
      </c>
      <c r="N24" s="406">
        <f t="shared" si="0"/>
        <v>4.0975632717744339E-3</v>
      </c>
      <c r="O24" s="407">
        <v>98.1</v>
      </c>
      <c r="P24" s="408">
        <f t="shared" si="8"/>
        <v>0.40197095696107193</v>
      </c>
      <c r="Q24" s="408">
        <f t="shared" si="9"/>
        <v>245.85379630646602</v>
      </c>
      <c r="R24" s="409">
        <f t="shared" si="10"/>
        <v>24.118257417664314</v>
      </c>
    </row>
    <row r="25" spans="1:22" ht="15" customHeight="1" x14ac:dyDescent="0.2">
      <c r="A25" s="629"/>
      <c r="B25" s="411">
        <v>17</v>
      </c>
      <c r="C25" s="412" t="s">
        <v>53</v>
      </c>
      <c r="D25" s="413" t="s">
        <v>31</v>
      </c>
      <c r="E25" s="414">
        <v>7</v>
      </c>
      <c r="F25" s="414"/>
      <c r="G25" s="415">
        <f t="shared" si="6"/>
        <v>1.2989999999999999</v>
      </c>
      <c r="H25" s="416">
        <v>0</v>
      </c>
      <c r="I25" s="416">
        <v>0</v>
      </c>
      <c r="J25" s="415">
        <v>1.2989999999999999</v>
      </c>
      <c r="K25" s="416">
        <v>310.77</v>
      </c>
      <c r="L25" s="415">
        <f t="shared" si="7"/>
        <v>1.2989999999999999</v>
      </c>
      <c r="M25" s="416">
        <v>310.77</v>
      </c>
      <c r="N25" s="417">
        <f t="shared" si="0"/>
        <v>4.1799401486629986E-3</v>
      </c>
      <c r="O25" s="418">
        <v>98.1</v>
      </c>
      <c r="P25" s="419">
        <f t="shared" si="8"/>
        <v>0.41005212858384016</v>
      </c>
      <c r="Q25" s="419">
        <f t="shared" si="9"/>
        <v>250.79640891977994</v>
      </c>
      <c r="R25" s="420">
        <f t="shared" si="10"/>
        <v>24.603127715030407</v>
      </c>
    </row>
    <row r="26" spans="1:22" ht="15" customHeight="1" x14ac:dyDescent="0.25">
      <c r="A26" s="629"/>
      <c r="B26" s="401">
        <v>18</v>
      </c>
      <c r="C26" s="410" t="s">
        <v>37</v>
      </c>
      <c r="D26" s="403" t="s">
        <v>31</v>
      </c>
      <c r="E26" s="404">
        <v>46</v>
      </c>
      <c r="F26" s="404">
        <v>1960</v>
      </c>
      <c r="G26" s="405">
        <f t="shared" si="6"/>
        <v>7.6760000000000002</v>
      </c>
      <c r="H26" s="405">
        <v>0</v>
      </c>
      <c r="I26" s="405">
        <v>0</v>
      </c>
      <c r="J26" s="405">
        <v>7.6760000000000002</v>
      </c>
      <c r="K26" s="405">
        <v>1834.68</v>
      </c>
      <c r="L26" s="405">
        <f t="shared" si="7"/>
        <v>7.6760000000000002</v>
      </c>
      <c r="M26" s="405">
        <v>1834.68</v>
      </c>
      <c r="N26" s="406">
        <f t="shared" si="0"/>
        <v>4.1838358732858042E-3</v>
      </c>
      <c r="O26" s="407">
        <v>98.1</v>
      </c>
      <c r="P26" s="408">
        <f t="shared" si="8"/>
        <v>0.41043429916933738</v>
      </c>
      <c r="Q26" s="408">
        <f t="shared" si="9"/>
        <v>251.03015239714827</v>
      </c>
      <c r="R26" s="409">
        <f t="shared" si="10"/>
        <v>24.626057950160245</v>
      </c>
      <c r="V26"/>
    </row>
    <row r="27" spans="1:22" s="19" customFormat="1" ht="15" customHeight="1" x14ac:dyDescent="0.2">
      <c r="A27" s="629"/>
      <c r="B27" s="401">
        <v>19</v>
      </c>
      <c r="C27" s="402" t="s">
        <v>38</v>
      </c>
      <c r="D27" s="403" t="s">
        <v>31</v>
      </c>
      <c r="E27" s="404">
        <v>48</v>
      </c>
      <c r="F27" s="404">
        <v>1962</v>
      </c>
      <c r="G27" s="405">
        <f t="shared" si="6"/>
        <v>9.02</v>
      </c>
      <c r="H27" s="405">
        <v>0</v>
      </c>
      <c r="I27" s="405">
        <v>0</v>
      </c>
      <c r="J27" s="405">
        <v>9.02</v>
      </c>
      <c r="K27" s="405">
        <v>1908.69</v>
      </c>
      <c r="L27" s="405">
        <f t="shared" si="7"/>
        <v>9.02</v>
      </c>
      <c r="M27" s="405">
        <v>1908.69</v>
      </c>
      <c r="N27" s="406">
        <f t="shared" si="0"/>
        <v>4.7257543131676693E-3</v>
      </c>
      <c r="O27" s="407">
        <v>98.1</v>
      </c>
      <c r="P27" s="408">
        <f t="shared" si="8"/>
        <v>0.46359649812174836</v>
      </c>
      <c r="Q27" s="408">
        <f t="shared" si="9"/>
        <v>283.54525879006013</v>
      </c>
      <c r="R27" s="409">
        <f t="shared" si="10"/>
        <v>27.815789887304899</v>
      </c>
      <c r="S27" s="18"/>
      <c r="T27" s="18"/>
      <c r="U27" s="18"/>
    </row>
    <row r="28" spans="1:22" ht="14.25" customHeight="1" x14ac:dyDescent="0.2">
      <c r="A28" s="629"/>
      <c r="B28" s="421">
        <v>20</v>
      </c>
      <c r="C28" s="422" t="s">
        <v>43</v>
      </c>
      <c r="D28" s="423" t="s">
        <v>31</v>
      </c>
      <c r="E28" s="424">
        <v>8</v>
      </c>
      <c r="F28" s="424">
        <v>1966</v>
      </c>
      <c r="G28" s="425">
        <f t="shared" si="6"/>
        <v>1.7709999999999999</v>
      </c>
      <c r="H28" s="425">
        <v>0</v>
      </c>
      <c r="I28" s="425">
        <v>0</v>
      </c>
      <c r="J28" s="425">
        <v>1.7709999999999999</v>
      </c>
      <c r="K28" s="425">
        <v>353.96</v>
      </c>
      <c r="L28" s="425">
        <f t="shared" si="7"/>
        <v>1.7709999999999999</v>
      </c>
      <c r="M28" s="425">
        <v>353.96</v>
      </c>
      <c r="N28" s="426">
        <f t="shared" si="0"/>
        <v>5.0033902135834555E-3</v>
      </c>
      <c r="O28" s="427">
        <v>98.1</v>
      </c>
      <c r="P28" s="428">
        <f t="shared" si="8"/>
        <v>0.49083257995253698</v>
      </c>
      <c r="Q28" s="428">
        <f t="shared" si="9"/>
        <v>300.20341281500737</v>
      </c>
      <c r="R28" s="429">
        <f t="shared" si="10"/>
        <v>29.449954797152223</v>
      </c>
    </row>
    <row r="29" spans="1:22" ht="15.75" customHeight="1" thickBot="1" x14ac:dyDescent="0.25">
      <c r="A29" s="633"/>
      <c r="B29" s="430">
        <v>21</v>
      </c>
      <c r="C29" s="431" t="s">
        <v>46</v>
      </c>
      <c r="D29" s="432" t="s">
        <v>47</v>
      </c>
      <c r="E29" s="433">
        <v>18</v>
      </c>
      <c r="F29" s="433"/>
      <c r="G29" s="434">
        <f t="shared" si="6"/>
        <v>6.8040000000000003</v>
      </c>
      <c r="H29" s="434">
        <v>0</v>
      </c>
      <c r="I29" s="434">
        <v>0</v>
      </c>
      <c r="J29" s="434">
        <v>6.8040000000000003</v>
      </c>
      <c r="K29" s="434">
        <v>1319.16</v>
      </c>
      <c r="L29" s="434">
        <f t="shared" si="7"/>
        <v>6.8040000000000003</v>
      </c>
      <c r="M29" s="434">
        <v>1319.16</v>
      </c>
      <c r="N29" s="435">
        <f t="shared" si="0"/>
        <v>5.1578277085417993E-3</v>
      </c>
      <c r="O29" s="436">
        <v>98.1</v>
      </c>
      <c r="P29" s="437">
        <f t="shared" si="8"/>
        <v>0.5059828982079505</v>
      </c>
      <c r="Q29" s="437">
        <f t="shared" si="9"/>
        <v>309.46966251250797</v>
      </c>
      <c r="R29" s="438">
        <f t="shared" si="10"/>
        <v>30.358973892477028</v>
      </c>
    </row>
    <row r="30" spans="1:22" ht="12.75" customHeight="1" x14ac:dyDescent="0.2">
      <c r="A30" s="630" t="s">
        <v>83</v>
      </c>
      <c r="B30" s="392">
        <v>22</v>
      </c>
      <c r="C30" s="439" t="s">
        <v>54</v>
      </c>
      <c r="D30" s="440" t="s">
        <v>47</v>
      </c>
      <c r="E30" s="395">
        <v>18</v>
      </c>
      <c r="F30" s="395"/>
      <c r="G30" s="396">
        <f t="shared" si="6"/>
        <v>4.5010000000000003</v>
      </c>
      <c r="H30" s="396">
        <v>0</v>
      </c>
      <c r="I30" s="396">
        <v>0</v>
      </c>
      <c r="J30" s="396">
        <v>4.5010000000000003</v>
      </c>
      <c r="K30" s="394">
        <v>801.57</v>
      </c>
      <c r="L30" s="396">
        <f t="shared" si="7"/>
        <v>4.5010000000000003</v>
      </c>
      <c r="M30" s="394">
        <v>801.57</v>
      </c>
      <c r="N30" s="397">
        <f t="shared" si="0"/>
        <v>5.6152301109073446E-3</v>
      </c>
      <c r="O30" s="398">
        <v>98.1</v>
      </c>
      <c r="P30" s="399">
        <f t="shared" si="8"/>
        <v>0.55085407388001051</v>
      </c>
      <c r="Q30" s="399">
        <f t="shared" si="9"/>
        <v>336.91380665444069</v>
      </c>
      <c r="R30" s="400">
        <f t="shared" si="10"/>
        <v>33.05124443280063</v>
      </c>
    </row>
    <row r="31" spans="1:22" ht="12.75" customHeight="1" x14ac:dyDescent="0.2">
      <c r="A31" s="631"/>
      <c r="B31" s="401">
        <v>23</v>
      </c>
      <c r="C31" s="441" t="s">
        <v>49</v>
      </c>
      <c r="D31" s="442" t="s">
        <v>47</v>
      </c>
      <c r="E31" s="424">
        <v>7</v>
      </c>
      <c r="F31" s="424"/>
      <c r="G31" s="425">
        <f t="shared" si="6"/>
        <v>3.2789999999999999</v>
      </c>
      <c r="H31" s="423">
        <v>0</v>
      </c>
      <c r="I31" s="423">
        <v>0</v>
      </c>
      <c r="J31" s="425">
        <v>3.2789999999999999</v>
      </c>
      <c r="K31" s="423">
        <v>562.04999999999995</v>
      </c>
      <c r="L31" s="425">
        <f t="shared" si="7"/>
        <v>3.2789999999999999</v>
      </c>
      <c r="M31" s="423">
        <v>562.04999999999995</v>
      </c>
      <c r="N31" s="426">
        <f t="shared" si="0"/>
        <v>5.8340005337603421E-3</v>
      </c>
      <c r="O31" s="443">
        <v>98.1</v>
      </c>
      <c r="P31" s="428">
        <f t="shared" si="8"/>
        <v>0.57231545236188952</v>
      </c>
      <c r="Q31" s="428">
        <f t="shared" si="9"/>
        <v>350.04003202562052</v>
      </c>
      <c r="R31" s="429">
        <f t="shared" si="10"/>
        <v>34.33892714171337</v>
      </c>
    </row>
    <row r="32" spans="1:22" ht="12.75" customHeight="1" x14ac:dyDescent="0.2">
      <c r="A32" s="631"/>
      <c r="B32" s="401">
        <v>24</v>
      </c>
      <c r="C32" s="410" t="s">
        <v>59</v>
      </c>
      <c r="D32" s="403" t="s">
        <v>47</v>
      </c>
      <c r="E32" s="404">
        <v>8</v>
      </c>
      <c r="F32" s="404">
        <v>1970</v>
      </c>
      <c r="G32" s="405">
        <f t="shared" si="6"/>
        <v>2.4119999999999999</v>
      </c>
      <c r="H32" s="405">
        <v>0</v>
      </c>
      <c r="I32" s="405">
        <v>0</v>
      </c>
      <c r="J32" s="405">
        <v>2.4119999999999999</v>
      </c>
      <c r="K32" s="405">
        <v>412.7</v>
      </c>
      <c r="L32" s="405">
        <f t="shared" si="7"/>
        <v>2.4119999999999999</v>
      </c>
      <c r="M32" s="405">
        <v>412.7</v>
      </c>
      <c r="N32" s="406">
        <f t="shared" si="0"/>
        <v>5.84443905984977E-3</v>
      </c>
      <c r="O32" s="407">
        <v>98.1</v>
      </c>
      <c r="P32" s="408">
        <f t="shared" si="8"/>
        <v>0.57333947177126243</v>
      </c>
      <c r="Q32" s="408">
        <f t="shared" si="9"/>
        <v>350.66634359098617</v>
      </c>
      <c r="R32" s="409">
        <f t="shared" si="10"/>
        <v>34.400368306275737</v>
      </c>
    </row>
    <row r="33" spans="1:18" s="19" customFormat="1" ht="12.75" customHeight="1" x14ac:dyDescent="0.2">
      <c r="A33" s="631"/>
      <c r="B33" s="401">
        <v>25</v>
      </c>
      <c r="C33" s="444" t="s">
        <v>69</v>
      </c>
      <c r="D33" s="445" t="s">
        <v>47</v>
      </c>
      <c r="E33" s="404">
        <v>24</v>
      </c>
      <c r="F33" s="404"/>
      <c r="G33" s="405">
        <f t="shared" si="6"/>
        <v>6.1580000000000004</v>
      </c>
      <c r="H33" s="405">
        <v>0.30599999999999999</v>
      </c>
      <c r="I33" s="405">
        <v>0.11</v>
      </c>
      <c r="J33" s="405">
        <v>5.742</v>
      </c>
      <c r="K33" s="403">
        <v>940.14</v>
      </c>
      <c r="L33" s="405">
        <f t="shared" si="7"/>
        <v>5.742</v>
      </c>
      <c r="M33" s="403">
        <v>940.14</v>
      </c>
      <c r="N33" s="406">
        <f t="shared" si="0"/>
        <v>6.1076009955964008E-3</v>
      </c>
      <c r="O33" s="407">
        <v>98.1</v>
      </c>
      <c r="P33" s="408">
        <f t="shared" si="8"/>
        <v>0.59915565766800694</v>
      </c>
      <c r="Q33" s="408">
        <f t="shared" si="9"/>
        <v>366.45605973578404</v>
      </c>
      <c r="R33" s="409">
        <f t="shared" si="10"/>
        <v>35.949339460080409</v>
      </c>
    </row>
    <row r="34" spans="1:18" ht="12.75" customHeight="1" x14ac:dyDescent="0.2">
      <c r="A34" s="631"/>
      <c r="B34" s="401">
        <v>26</v>
      </c>
      <c r="C34" s="410" t="s">
        <v>55</v>
      </c>
      <c r="D34" s="403" t="s">
        <v>47</v>
      </c>
      <c r="E34" s="404">
        <v>19</v>
      </c>
      <c r="F34" s="404">
        <v>1978</v>
      </c>
      <c r="G34" s="405">
        <f t="shared" si="6"/>
        <v>5.9909999999999997</v>
      </c>
      <c r="H34" s="405">
        <v>0</v>
      </c>
      <c r="I34" s="405">
        <v>0</v>
      </c>
      <c r="J34" s="405">
        <v>5.9909999999999997</v>
      </c>
      <c r="K34" s="405">
        <v>961.74</v>
      </c>
      <c r="L34" s="405">
        <f t="shared" si="7"/>
        <v>5.9909999999999997</v>
      </c>
      <c r="M34" s="405">
        <v>961.74</v>
      </c>
      <c r="N34" s="406">
        <f t="shared" si="0"/>
        <v>6.2293343315241124E-3</v>
      </c>
      <c r="O34" s="407">
        <v>98.1</v>
      </c>
      <c r="P34" s="408">
        <f t="shared" si="8"/>
        <v>0.61109769792251534</v>
      </c>
      <c r="Q34" s="408">
        <f t="shared" si="9"/>
        <v>373.7600598914467</v>
      </c>
      <c r="R34" s="409">
        <f t="shared" si="10"/>
        <v>36.66586187535092</v>
      </c>
    </row>
    <row r="35" spans="1:18" ht="12.75" customHeight="1" x14ac:dyDescent="0.2">
      <c r="A35" s="631"/>
      <c r="B35" s="401">
        <v>27</v>
      </c>
      <c r="C35" s="410" t="s">
        <v>52</v>
      </c>
      <c r="D35" s="403" t="s">
        <v>47</v>
      </c>
      <c r="E35" s="404">
        <v>17</v>
      </c>
      <c r="F35" s="404">
        <v>1975</v>
      </c>
      <c r="G35" s="405">
        <f t="shared" si="6"/>
        <v>8.6</v>
      </c>
      <c r="H35" s="405">
        <v>0</v>
      </c>
      <c r="I35" s="405">
        <v>0</v>
      </c>
      <c r="J35" s="405">
        <v>8.6</v>
      </c>
      <c r="K35" s="405">
        <v>1315.92</v>
      </c>
      <c r="L35" s="405">
        <f t="shared" si="7"/>
        <v>8.6</v>
      </c>
      <c r="M35" s="405">
        <v>1315.92</v>
      </c>
      <c r="N35" s="406">
        <f t="shared" si="0"/>
        <v>6.5353516931120426E-3</v>
      </c>
      <c r="O35" s="407">
        <v>98.1</v>
      </c>
      <c r="P35" s="408">
        <f t="shared" si="8"/>
        <v>0.64111800109429129</v>
      </c>
      <c r="Q35" s="408">
        <f t="shared" si="9"/>
        <v>392.12110158672255</v>
      </c>
      <c r="R35" s="409">
        <f t="shared" si="10"/>
        <v>38.467080065657477</v>
      </c>
    </row>
    <row r="36" spans="1:18" ht="12.75" customHeight="1" x14ac:dyDescent="0.2">
      <c r="A36" s="631"/>
      <c r="B36" s="401">
        <v>28</v>
      </c>
      <c r="C36" s="444" t="s">
        <v>62</v>
      </c>
      <c r="D36" s="445" t="s">
        <v>47</v>
      </c>
      <c r="E36" s="404">
        <v>10</v>
      </c>
      <c r="F36" s="404"/>
      <c r="G36" s="405">
        <f t="shared" si="6"/>
        <v>4.32</v>
      </c>
      <c r="H36" s="403">
        <v>0.30599999999999999</v>
      </c>
      <c r="I36" s="403">
        <v>4.5999999999999999E-2</v>
      </c>
      <c r="J36" s="405">
        <v>3.968</v>
      </c>
      <c r="K36" s="403">
        <v>595.69000000000005</v>
      </c>
      <c r="L36" s="405">
        <f t="shared" si="7"/>
        <v>3.968</v>
      </c>
      <c r="M36" s="403">
        <v>595.69000000000005</v>
      </c>
      <c r="N36" s="406">
        <f t="shared" si="0"/>
        <v>6.6611828299954672E-3</v>
      </c>
      <c r="O36" s="407">
        <v>98.1</v>
      </c>
      <c r="P36" s="408">
        <f t="shared" si="8"/>
        <v>0.65346203562255534</v>
      </c>
      <c r="Q36" s="408">
        <f t="shared" si="9"/>
        <v>399.67096979972803</v>
      </c>
      <c r="R36" s="409">
        <f t="shared" si="10"/>
        <v>39.207722137353315</v>
      </c>
    </row>
    <row r="37" spans="1:18" ht="13.5" customHeight="1" x14ac:dyDescent="0.2">
      <c r="A37" s="631"/>
      <c r="B37" s="401">
        <v>29</v>
      </c>
      <c r="C37" s="410" t="s">
        <v>85</v>
      </c>
      <c r="D37" s="403" t="s">
        <v>47</v>
      </c>
      <c r="E37" s="404">
        <v>20</v>
      </c>
      <c r="F37" s="404"/>
      <c r="G37" s="405">
        <f t="shared" si="6"/>
        <v>7.1550000000000002</v>
      </c>
      <c r="H37" s="405">
        <v>0</v>
      </c>
      <c r="I37" s="405">
        <v>0</v>
      </c>
      <c r="J37" s="405">
        <v>7.1550000000000002</v>
      </c>
      <c r="K37" s="405">
        <v>1073.3399999999999</v>
      </c>
      <c r="L37" s="405">
        <f t="shared" si="7"/>
        <v>7.1550000000000002</v>
      </c>
      <c r="M37" s="405">
        <v>1073.3399999999999</v>
      </c>
      <c r="N37" s="406">
        <f t="shared" si="0"/>
        <v>6.6661076639275537E-3</v>
      </c>
      <c r="O37" s="407">
        <v>98.1</v>
      </c>
      <c r="P37" s="408">
        <f t="shared" si="8"/>
        <v>0.65394516183129303</v>
      </c>
      <c r="Q37" s="408">
        <f t="shared" si="9"/>
        <v>399.96645983565321</v>
      </c>
      <c r="R37" s="409">
        <f t="shared" si="10"/>
        <v>39.23670970987758</v>
      </c>
    </row>
    <row r="38" spans="1:18" ht="12.75" customHeight="1" x14ac:dyDescent="0.2">
      <c r="A38" s="631"/>
      <c r="B38" s="401">
        <v>30</v>
      </c>
      <c r="C38" s="444" t="s">
        <v>63</v>
      </c>
      <c r="D38" s="445" t="s">
        <v>47</v>
      </c>
      <c r="E38" s="404">
        <v>11</v>
      </c>
      <c r="F38" s="404"/>
      <c r="G38" s="405">
        <f t="shared" si="6"/>
        <v>4.71</v>
      </c>
      <c r="H38" s="403">
        <v>0</v>
      </c>
      <c r="I38" s="403">
        <v>0</v>
      </c>
      <c r="J38" s="405">
        <v>4.71</v>
      </c>
      <c r="K38" s="403">
        <v>687.63</v>
      </c>
      <c r="L38" s="405">
        <f t="shared" si="7"/>
        <v>4.71</v>
      </c>
      <c r="M38" s="403">
        <v>687.63</v>
      </c>
      <c r="N38" s="406">
        <f t="shared" si="0"/>
        <v>6.8496138911914835E-3</v>
      </c>
      <c r="O38" s="407">
        <v>98.1</v>
      </c>
      <c r="P38" s="408">
        <f t="shared" si="8"/>
        <v>0.67194712272588453</v>
      </c>
      <c r="Q38" s="408">
        <f t="shared" si="9"/>
        <v>410.97683347148899</v>
      </c>
      <c r="R38" s="409">
        <f t="shared" si="10"/>
        <v>40.316827363553067</v>
      </c>
    </row>
    <row r="39" spans="1:18" ht="12.75" customHeight="1" x14ac:dyDescent="0.2">
      <c r="A39" s="631"/>
      <c r="B39" s="401">
        <v>31</v>
      </c>
      <c r="C39" s="444" t="s">
        <v>72</v>
      </c>
      <c r="D39" s="445" t="s">
        <v>47</v>
      </c>
      <c r="E39" s="404">
        <v>33</v>
      </c>
      <c r="F39" s="404"/>
      <c r="G39" s="405">
        <f t="shared" si="6"/>
        <v>13.598000000000001</v>
      </c>
      <c r="H39" s="403">
        <v>0</v>
      </c>
      <c r="I39" s="405">
        <v>0</v>
      </c>
      <c r="J39" s="405">
        <v>13.598000000000001</v>
      </c>
      <c r="K39" s="403">
        <v>1981.22</v>
      </c>
      <c r="L39" s="405">
        <f t="shared" si="7"/>
        <v>13.598000000000001</v>
      </c>
      <c r="M39" s="403">
        <v>1981.22</v>
      </c>
      <c r="N39" s="406">
        <f t="shared" si="0"/>
        <v>6.8634477746035271E-3</v>
      </c>
      <c r="O39" s="407">
        <v>98.1</v>
      </c>
      <c r="P39" s="408">
        <f t="shared" si="8"/>
        <v>0.67330422668860601</v>
      </c>
      <c r="Q39" s="408">
        <f t="shared" si="9"/>
        <v>411.80686647621161</v>
      </c>
      <c r="R39" s="409">
        <f t="shared" si="10"/>
        <v>40.398253601316355</v>
      </c>
    </row>
    <row r="40" spans="1:18" ht="12.75" customHeight="1" x14ac:dyDescent="0.2">
      <c r="A40" s="631"/>
      <c r="B40" s="401">
        <v>32</v>
      </c>
      <c r="C40" s="422" t="s">
        <v>58</v>
      </c>
      <c r="D40" s="423" t="s">
        <v>47</v>
      </c>
      <c r="E40" s="424">
        <v>8</v>
      </c>
      <c r="F40" s="424">
        <v>1965</v>
      </c>
      <c r="G40" s="425">
        <f t="shared" si="6"/>
        <v>2.7429999999999999</v>
      </c>
      <c r="H40" s="425">
        <v>0</v>
      </c>
      <c r="I40" s="425">
        <v>0</v>
      </c>
      <c r="J40" s="425">
        <v>2.7429999999999999</v>
      </c>
      <c r="K40" s="425">
        <v>398.85</v>
      </c>
      <c r="L40" s="425">
        <f t="shared" si="7"/>
        <v>2.7429999999999999</v>
      </c>
      <c r="M40" s="425">
        <v>398.85</v>
      </c>
      <c r="N40" s="426">
        <f t="shared" si="0"/>
        <v>6.8772721574526761E-3</v>
      </c>
      <c r="O40" s="427">
        <v>98.1</v>
      </c>
      <c r="P40" s="428">
        <f t="shared" si="8"/>
        <v>0.6746603986461075</v>
      </c>
      <c r="Q40" s="428">
        <f t="shared" si="9"/>
        <v>412.63632944716056</v>
      </c>
      <c r="R40" s="429">
        <f t="shared" si="10"/>
        <v>40.47962391876645</v>
      </c>
    </row>
    <row r="41" spans="1:18" ht="14.25" customHeight="1" x14ac:dyDescent="0.2">
      <c r="A41" s="631"/>
      <c r="B41" s="401">
        <v>33</v>
      </c>
      <c r="C41" s="410" t="s">
        <v>77</v>
      </c>
      <c r="D41" s="403" t="s">
        <v>47</v>
      </c>
      <c r="E41" s="404">
        <v>14</v>
      </c>
      <c r="F41" s="404">
        <v>1966</v>
      </c>
      <c r="G41" s="405">
        <f t="shared" si="6"/>
        <v>3.3679999999999999</v>
      </c>
      <c r="H41" s="405">
        <v>0</v>
      </c>
      <c r="I41" s="405">
        <v>0</v>
      </c>
      <c r="J41" s="405">
        <v>3.3679999999999999</v>
      </c>
      <c r="K41" s="405">
        <v>487.55</v>
      </c>
      <c r="L41" s="405">
        <f t="shared" si="7"/>
        <v>3.3679999999999999</v>
      </c>
      <c r="M41" s="405">
        <v>487.55</v>
      </c>
      <c r="N41" s="406">
        <f t="shared" ref="N41:N65" si="11">L41/M41</f>
        <v>6.9080094349297507E-3</v>
      </c>
      <c r="O41" s="407">
        <v>98.1</v>
      </c>
      <c r="P41" s="408">
        <f t="shared" si="8"/>
        <v>0.67767572556660849</v>
      </c>
      <c r="Q41" s="408">
        <f t="shared" si="9"/>
        <v>414.48056609578504</v>
      </c>
      <c r="R41" s="409">
        <f t="shared" si="10"/>
        <v>40.66054353399651</v>
      </c>
    </row>
    <row r="42" spans="1:18" ht="12.75" customHeight="1" x14ac:dyDescent="0.2">
      <c r="A42" s="631"/>
      <c r="B42" s="401">
        <v>34</v>
      </c>
      <c r="C42" s="444" t="s">
        <v>73</v>
      </c>
      <c r="D42" s="445" t="s">
        <v>47</v>
      </c>
      <c r="E42" s="404">
        <v>5</v>
      </c>
      <c r="F42" s="404"/>
      <c r="G42" s="405">
        <f t="shared" si="6"/>
        <v>2.5910000000000002</v>
      </c>
      <c r="H42" s="403">
        <v>0</v>
      </c>
      <c r="I42" s="403">
        <v>0</v>
      </c>
      <c r="J42" s="405">
        <v>2.5910000000000002</v>
      </c>
      <c r="K42" s="403">
        <v>374.02</v>
      </c>
      <c r="L42" s="405">
        <f t="shared" si="7"/>
        <v>2.5910000000000002</v>
      </c>
      <c r="M42" s="403">
        <v>374.02</v>
      </c>
      <c r="N42" s="406">
        <f t="shared" si="11"/>
        <v>6.9274370354526502E-3</v>
      </c>
      <c r="O42" s="407">
        <v>98.1</v>
      </c>
      <c r="P42" s="408">
        <f t="shared" si="8"/>
        <v>0.67958157317790491</v>
      </c>
      <c r="Q42" s="408">
        <f t="shared" si="9"/>
        <v>415.64622212715904</v>
      </c>
      <c r="R42" s="409">
        <f t="shared" si="10"/>
        <v>40.774894390674298</v>
      </c>
    </row>
    <row r="43" spans="1:18" ht="12.75" customHeight="1" x14ac:dyDescent="0.2">
      <c r="A43" s="631"/>
      <c r="B43" s="401">
        <v>35</v>
      </c>
      <c r="C43" s="410" t="s">
        <v>88</v>
      </c>
      <c r="D43" s="403" t="s">
        <v>47</v>
      </c>
      <c r="E43" s="404">
        <v>20</v>
      </c>
      <c r="F43" s="404"/>
      <c r="G43" s="405">
        <f t="shared" ref="G43:G65" si="12">H43+I43+J43</f>
        <v>7.2670000000000003</v>
      </c>
      <c r="H43" s="405">
        <v>0</v>
      </c>
      <c r="I43" s="405">
        <v>0</v>
      </c>
      <c r="J43" s="405">
        <v>7.2670000000000003</v>
      </c>
      <c r="K43" s="405">
        <v>1048.6600000000001</v>
      </c>
      <c r="L43" s="405">
        <f t="shared" ref="L43:L65" si="13">J43</f>
        <v>7.2670000000000003</v>
      </c>
      <c r="M43" s="405">
        <v>1048.6600000000001</v>
      </c>
      <c r="N43" s="406">
        <f t="shared" si="11"/>
        <v>6.9297961207636406E-3</v>
      </c>
      <c r="O43" s="407">
        <v>98.1</v>
      </c>
      <c r="P43" s="408">
        <f t="shared" ref="P43:P65" si="14">N43*O43</f>
        <v>0.67981299944691309</v>
      </c>
      <c r="Q43" s="408">
        <f t="shared" ref="Q43:Q65" si="15">N43*60*1000</f>
        <v>415.78776724581843</v>
      </c>
      <c r="R43" s="409">
        <f t="shared" ref="R43:R65" si="16">Q43*O43/1000</f>
        <v>40.788779966814786</v>
      </c>
    </row>
    <row r="44" spans="1:18" ht="12.75" customHeight="1" x14ac:dyDescent="0.2">
      <c r="A44" s="631"/>
      <c r="B44" s="401">
        <v>36</v>
      </c>
      <c r="C44" s="410" t="s">
        <v>51</v>
      </c>
      <c r="D44" s="403" t="s">
        <v>47</v>
      </c>
      <c r="E44" s="404">
        <v>17</v>
      </c>
      <c r="F44" s="404">
        <v>1973</v>
      </c>
      <c r="G44" s="405">
        <f t="shared" si="12"/>
        <v>9.141</v>
      </c>
      <c r="H44" s="405">
        <v>0</v>
      </c>
      <c r="I44" s="405">
        <v>0</v>
      </c>
      <c r="J44" s="405">
        <v>9.141</v>
      </c>
      <c r="K44" s="405">
        <v>1317.97</v>
      </c>
      <c r="L44" s="405">
        <f t="shared" si="13"/>
        <v>9.141</v>
      </c>
      <c r="M44" s="405">
        <v>1317.97</v>
      </c>
      <c r="N44" s="406">
        <f t="shared" si="11"/>
        <v>6.9356662139502413E-3</v>
      </c>
      <c r="O44" s="407">
        <v>98.1</v>
      </c>
      <c r="P44" s="408">
        <f t="shared" si="14"/>
        <v>0.68038885558851858</v>
      </c>
      <c r="Q44" s="408">
        <f t="shared" si="15"/>
        <v>416.13997283701445</v>
      </c>
      <c r="R44" s="409">
        <f t="shared" si="16"/>
        <v>40.823331335311117</v>
      </c>
    </row>
    <row r="45" spans="1:18" ht="12.75" customHeight="1" x14ac:dyDescent="0.2">
      <c r="A45" s="631"/>
      <c r="B45" s="401">
        <v>37</v>
      </c>
      <c r="C45" s="410" t="s">
        <v>66</v>
      </c>
      <c r="D45" s="403" t="s">
        <v>47</v>
      </c>
      <c r="E45" s="404">
        <v>45</v>
      </c>
      <c r="F45" s="404">
        <v>1972</v>
      </c>
      <c r="G45" s="405">
        <f t="shared" si="12"/>
        <v>10.6</v>
      </c>
      <c r="H45" s="405">
        <v>0</v>
      </c>
      <c r="I45" s="405">
        <v>0</v>
      </c>
      <c r="J45" s="405">
        <v>10.6</v>
      </c>
      <c r="K45" s="405">
        <v>1525.98</v>
      </c>
      <c r="L45" s="405">
        <f t="shared" si="13"/>
        <v>10.6</v>
      </c>
      <c r="M45" s="405">
        <v>1525.98</v>
      </c>
      <c r="N45" s="406">
        <f t="shared" si="11"/>
        <v>6.9463557844794818E-3</v>
      </c>
      <c r="O45" s="407">
        <v>98.1</v>
      </c>
      <c r="P45" s="408">
        <f t="shared" si="14"/>
        <v>0.68143750245743717</v>
      </c>
      <c r="Q45" s="408">
        <f t="shared" si="15"/>
        <v>416.78134706876892</v>
      </c>
      <c r="R45" s="409">
        <f t="shared" si="16"/>
        <v>40.886250147446226</v>
      </c>
    </row>
    <row r="46" spans="1:18" ht="12.75" customHeight="1" x14ac:dyDescent="0.2">
      <c r="A46" s="631"/>
      <c r="B46" s="401">
        <v>38</v>
      </c>
      <c r="C46" s="444" t="s">
        <v>70</v>
      </c>
      <c r="D46" s="445" t="s">
        <v>47</v>
      </c>
      <c r="E46" s="404">
        <v>7</v>
      </c>
      <c r="F46" s="404"/>
      <c r="G46" s="405">
        <f t="shared" si="12"/>
        <v>2.4129999999999998</v>
      </c>
      <c r="H46" s="403">
        <v>0</v>
      </c>
      <c r="I46" s="403">
        <v>0</v>
      </c>
      <c r="J46" s="405">
        <v>2.4129999999999998</v>
      </c>
      <c r="K46" s="403">
        <v>341.47</v>
      </c>
      <c r="L46" s="405">
        <f t="shared" si="13"/>
        <v>2.4129999999999998</v>
      </c>
      <c r="M46" s="403">
        <v>341.47</v>
      </c>
      <c r="N46" s="406">
        <f t="shared" si="11"/>
        <v>7.0665065745160616E-3</v>
      </c>
      <c r="O46" s="407">
        <v>98.1</v>
      </c>
      <c r="P46" s="408">
        <f t="shared" si="14"/>
        <v>0.69322429496002558</v>
      </c>
      <c r="Q46" s="408">
        <f t="shared" si="15"/>
        <v>423.99039447096368</v>
      </c>
      <c r="R46" s="409">
        <f t="shared" si="16"/>
        <v>41.593457697601536</v>
      </c>
    </row>
    <row r="47" spans="1:18" ht="12.75" customHeight="1" x14ac:dyDescent="0.2">
      <c r="A47" s="631"/>
      <c r="B47" s="421">
        <v>39</v>
      </c>
      <c r="C47" s="441" t="s">
        <v>64</v>
      </c>
      <c r="D47" s="442" t="s">
        <v>47</v>
      </c>
      <c r="E47" s="424">
        <v>17</v>
      </c>
      <c r="F47" s="424"/>
      <c r="G47" s="425">
        <f t="shared" si="12"/>
        <v>5.28</v>
      </c>
      <c r="H47" s="425">
        <v>0</v>
      </c>
      <c r="I47" s="425">
        <v>0</v>
      </c>
      <c r="J47" s="425">
        <v>5.28</v>
      </c>
      <c r="K47" s="423">
        <v>744.88</v>
      </c>
      <c r="L47" s="425">
        <f t="shared" si="13"/>
        <v>5.28</v>
      </c>
      <c r="M47" s="423">
        <v>744.88</v>
      </c>
      <c r="N47" s="426">
        <f t="shared" si="11"/>
        <v>7.0883900762538938E-3</v>
      </c>
      <c r="O47" s="427">
        <v>98.1</v>
      </c>
      <c r="P47" s="428">
        <f t="shared" si="14"/>
        <v>0.69537106648050695</v>
      </c>
      <c r="Q47" s="428">
        <f t="shared" si="15"/>
        <v>425.30340457523363</v>
      </c>
      <c r="R47" s="429">
        <f t="shared" si="16"/>
        <v>41.72226398883042</v>
      </c>
    </row>
    <row r="48" spans="1:18" ht="12" customHeight="1" x14ac:dyDescent="0.2">
      <c r="A48" s="631"/>
      <c r="B48" s="401">
        <v>40</v>
      </c>
      <c r="C48" s="422" t="s">
        <v>86</v>
      </c>
      <c r="D48" s="423" t="s">
        <v>47</v>
      </c>
      <c r="E48" s="424">
        <v>32</v>
      </c>
      <c r="F48" s="424"/>
      <c r="G48" s="425">
        <f t="shared" si="12"/>
        <v>12.718999999999999</v>
      </c>
      <c r="H48" s="425">
        <v>0</v>
      </c>
      <c r="I48" s="425">
        <v>0</v>
      </c>
      <c r="J48" s="425">
        <v>12.718999999999999</v>
      </c>
      <c r="K48" s="425">
        <v>1770.01</v>
      </c>
      <c r="L48" s="425">
        <f t="shared" si="13"/>
        <v>12.718999999999999</v>
      </c>
      <c r="M48" s="425">
        <v>1770.01</v>
      </c>
      <c r="N48" s="426">
        <f t="shared" si="11"/>
        <v>7.1858351082762237E-3</v>
      </c>
      <c r="O48" s="443">
        <v>98.1</v>
      </c>
      <c r="P48" s="428">
        <f t="shared" si="14"/>
        <v>0.70493042412189755</v>
      </c>
      <c r="Q48" s="428">
        <f t="shared" si="15"/>
        <v>431.15010649657341</v>
      </c>
      <c r="R48" s="429">
        <f t="shared" si="16"/>
        <v>42.295825447313852</v>
      </c>
    </row>
    <row r="49" spans="1:18" ht="12" customHeight="1" x14ac:dyDescent="0.2">
      <c r="A49" s="631"/>
      <c r="B49" s="401">
        <v>41</v>
      </c>
      <c r="C49" s="444" t="s">
        <v>56</v>
      </c>
      <c r="D49" s="445" t="s">
        <v>47</v>
      </c>
      <c r="E49" s="404">
        <v>11</v>
      </c>
      <c r="F49" s="404"/>
      <c r="G49" s="405">
        <f t="shared" si="12"/>
        <v>4.984</v>
      </c>
      <c r="H49" s="403">
        <v>0</v>
      </c>
      <c r="I49" s="403">
        <v>0</v>
      </c>
      <c r="J49" s="405">
        <v>4.984</v>
      </c>
      <c r="K49" s="403">
        <v>669.02</v>
      </c>
      <c r="L49" s="405">
        <f t="shared" si="13"/>
        <v>4.984</v>
      </c>
      <c r="M49" s="403">
        <v>669.02</v>
      </c>
      <c r="N49" s="406">
        <f t="shared" si="11"/>
        <v>7.4497025499985058E-3</v>
      </c>
      <c r="O49" s="407">
        <v>98.1</v>
      </c>
      <c r="P49" s="408">
        <f t="shared" si="14"/>
        <v>0.73081582015485336</v>
      </c>
      <c r="Q49" s="408">
        <f t="shared" si="15"/>
        <v>446.98215299991034</v>
      </c>
      <c r="R49" s="409">
        <f t="shared" si="16"/>
        <v>43.848949209291206</v>
      </c>
    </row>
    <row r="50" spans="1:18" ht="12" customHeight="1" thickBot="1" x14ac:dyDescent="0.25">
      <c r="A50" s="632"/>
      <c r="B50" s="430">
        <v>42</v>
      </c>
      <c r="C50" s="446" t="s">
        <v>79</v>
      </c>
      <c r="D50" s="447" t="s">
        <v>47</v>
      </c>
      <c r="E50" s="433">
        <v>16</v>
      </c>
      <c r="F50" s="433">
        <v>1978</v>
      </c>
      <c r="G50" s="434">
        <f t="shared" si="12"/>
        <v>3.851</v>
      </c>
      <c r="H50" s="434">
        <v>0</v>
      </c>
      <c r="I50" s="434">
        <v>0</v>
      </c>
      <c r="J50" s="434">
        <v>3.851</v>
      </c>
      <c r="K50" s="434">
        <v>492.25</v>
      </c>
      <c r="L50" s="434">
        <f t="shared" si="13"/>
        <v>3.851</v>
      </c>
      <c r="M50" s="434">
        <v>492.25</v>
      </c>
      <c r="N50" s="435">
        <f t="shared" si="11"/>
        <v>7.8232605383443364E-3</v>
      </c>
      <c r="O50" s="436">
        <v>98.1</v>
      </c>
      <c r="P50" s="437">
        <f t="shared" si="14"/>
        <v>0.76746185881157936</v>
      </c>
      <c r="Q50" s="437">
        <f t="shared" si="15"/>
        <v>469.39563230066017</v>
      </c>
      <c r="R50" s="438">
        <f t="shared" si="16"/>
        <v>46.047711528694762</v>
      </c>
    </row>
    <row r="51" spans="1:18" ht="12" customHeight="1" x14ac:dyDescent="0.2">
      <c r="A51" s="588" t="s">
        <v>84</v>
      </c>
      <c r="B51" s="421">
        <v>43</v>
      </c>
      <c r="C51" s="422" t="s">
        <v>65</v>
      </c>
      <c r="D51" s="423" t="s">
        <v>47</v>
      </c>
      <c r="E51" s="424">
        <v>6</v>
      </c>
      <c r="F51" s="424">
        <v>1971</v>
      </c>
      <c r="G51" s="425">
        <f t="shared" si="12"/>
        <v>2.5939999999999999</v>
      </c>
      <c r="H51" s="425">
        <v>0</v>
      </c>
      <c r="I51" s="425">
        <v>0</v>
      </c>
      <c r="J51" s="425">
        <v>2.5939999999999999</v>
      </c>
      <c r="K51" s="425">
        <v>328.45</v>
      </c>
      <c r="L51" s="425">
        <f t="shared" si="13"/>
        <v>2.5939999999999999</v>
      </c>
      <c r="M51" s="425">
        <v>328.45</v>
      </c>
      <c r="N51" s="426">
        <f t="shared" si="11"/>
        <v>7.8977013244024962E-3</v>
      </c>
      <c r="O51" s="427">
        <v>98.1</v>
      </c>
      <c r="P51" s="428">
        <f t="shared" si="14"/>
        <v>0.77476449992388485</v>
      </c>
      <c r="Q51" s="428">
        <f t="shared" si="15"/>
        <v>473.86207946414976</v>
      </c>
      <c r="R51" s="429">
        <f t="shared" si="16"/>
        <v>46.485869995433085</v>
      </c>
    </row>
    <row r="52" spans="1:18" s="24" customFormat="1" ht="12" customHeight="1" x14ac:dyDescent="0.2">
      <c r="A52" s="589"/>
      <c r="B52" s="401">
        <v>44</v>
      </c>
      <c r="C52" s="448" t="s">
        <v>57</v>
      </c>
      <c r="D52" s="445" t="s">
        <v>47</v>
      </c>
      <c r="E52" s="404">
        <v>10</v>
      </c>
      <c r="F52" s="404">
        <v>1973</v>
      </c>
      <c r="G52" s="405">
        <f t="shared" si="12"/>
        <v>6.3040000000000003</v>
      </c>
      <c r="H52" s="405">
        <v>0</v>
      </c>
      <c r="I52" s="405">
        <v>0</v>
      </c>
      <c r="J52" s="405">
        <v>6.3040000000000003</v>
      </c>
      <c r="K52" s="405">
        <v>796.55</v>
      </c>
      <c r="L52" s="405">
        <f t="shared" si="13"/>
        <v>6.3040000000000003</v>
      </c>
      <c r="M52" s="405">
        <v>796.55</v>
      </c>
      <c r="N52" s="406">
        <f t="shared" si="11"/>
        <v>7.9141296842633862E-3</v>
      </c>
      <c r="O52" s="407">
        <v>98.1</v>
      </c>
      <c r="P52" s="408">
        <f t="shared" si="14"/>
        <v>0.77637612202623818</v>
      </c>
      <c r="Q52" s="408">
        <f t="shared" si="15"/>
        <v>474.84778105580318</v>
      </c>
      <c r="R52" s="409">
        <f t="shared" si="16"/>
        <v>46.582567321574288</v>
      </c>
    </row>
    <row r="53" spans="1:18" ht="12" customHeight="1" x14ac:dyDescent="0.2">
      <c r="A53" s="589"/>
      <c r="B53" s="421">
        <v>45</v>
      </c>
      <c r="C53" s="422" t="s">
        <v>61</v>
      </c>
      <c r="D53" s="423" t="s">
        <v>47</v>
      </c>
      <c r="E53" s="424">
        <v>7</v>
      </c>
      <c r="F53" s="424"/>
      <c r="G53" s="425">
        <f t="shared" si="12"/>
        <v>3.4160000000000004</v>
      </c>
      <c r="H53" s="423">
        <v>0</v>
      </c>
      <c r="I53" s="425">
        <v>0.442</v>
      </c>
      <c r="J53" s="425">
        <v>2.9740000000000002</v>
      </c>
      <c r="K53" s="423">
        <v>374.68</v>
      </c>
      <c r="L53" s="425">
        <f t="shared" si="13"/>
        <v>2.9740000000000002</v>
      </c>
      <c r="M53" s="423">
        <v>374.68</v>
      </c>
      <c r="N53" s="426">
        <f t="shared" si="11"/>
        <v>7.9374399487562725E-3</v>
      </c>
      <c r="O53" s="427">
        <v>98.1</v>
      </c>
      <c r="P53" s="428">
        <f t="shared" si="14"/>
        <v>0.77866285897299026</v>
      </c>
      <c r="Q53" s="428">
        <f t="shared" si="15"/>
        <v>476.24639692537636</v>
      </c>
      <c r="R53" s="429">
        <f t="shared" si="16"/>
        <v>46.719771538379419</v>
      </c>
    </row>
    <row r="54" spans="1:18" ht="12" customHeight="1" x14ac:dyDescent="0.2">
      <c r="A54" s="589"/>
      <c r="B54" s="401">
        <v>46</v>
      </c>
      <c r="C54" s="444" t="s">
        <v>40</v>
      </c>
      <c r="D54" s="403" t="s">
        <v>31</v>
      </c>
      <c r="E54" s="404">
        <v>18</v>
      </c>
      <c r="F54" s="404"/>
      <c r="G54" s="405">
        <f t="shared" si="12"/>
        <v>8.2240000000000002</v>
      </c>
      <c r="H54" s="405">
        <v>2.448</v>
      </c>
      <c r="I54" s="405">
        <v>0.17699999999999999</v>
      </c>
      <c r="J54" s="405">
        <v>5.5990000000000002</v>
      </c>
      <c r="K54" s="403">
        <v>704.53</v>
      </c>
      <c r="L54" s="405">
        <f t="shared" si="13"/>
        <v>5.5990000000000002</v>
      </c>
      <c r="M54" s="403">
        <v>704.53</v>
      </c>
      <c r="N54" s="406">
        <f t="shared" si="11"/>
        <v>7.947142066342101E-3</v>
      </c>
      <c r="O54" s="407">
        <v>98.1</v>
      </c>
      <c r="P54" s="408">
        <f t="shared" si="14"/>
        <v>0.77961463670816011</v>
      </c>
      <c r="Q54" s="408">
        <f t="shared" si="15"/>
        <v>476.82852398052603</v>
      </c>
      <c r="R54" s="409">
        <f t="shared" si="16"/>
        <v>46.776878202489598</v>
      </c>
    </row>
    <row r="55" spans="1:18" ht="12" customHeight="1" x14ac:dyDescent="0.2">
      <c r="A55" s="589"/>
      <c r="B55" s="401">
        <v>47</v>
      </c>
      <c r="C55" s="444" t="s">
        <v>60</v>
      </c>
      <c r="D55" s="445" t="s">
        <v>47</v>
      </c>
      <c r="E55" s="404">
        <v>1</v>
      </c>
      <c r="F55" s="404"/>
      <c r="G55" s="405">
        <f t="shared" si="12"/>
        <v>0.38900000000000001</v>
      </c>
      <c r="H55" s="403">
        <v>0</v>
      </c>
      <c r="I55" s="403">
        <v>0</v>
      </c>
      <c r="J55" s="405">
        <v>0.38900000000000001</v>
      </c>
      <c r="K55" s="403">
        <v>47</v>
      </c>
      <c r="L55" s="405">
        <f t="shared" si="13"/>
        <v>0.38900000000000001</v>
      </c>
      <c r="M55" s="403">
        <v>47</v>
      </c>
      <c r="N55" s="406">
        <f t="shared" si="11"/>
        <v>8.2765957446808511E-3</v>
      </c>
      <c r="O55" s="407">
        <v>98.1</v>
      </c>
      <c r="P55" s="408">
        <f t="shared" si="14"/>
        <v>0.81193404255319146</v>
      </c>
      <c r="Q55" s="408">
        <f t="shared" si="15"/>
        <v>496.59574468085106</v>
      </c>
      <c r="R55" s="409">
        <f t="shared" si="16"/>
        <v>48.716042553191485</v>
      </c>
    </row>
    <row r="56" spans="1:18" ht="13.5" customHeight="1" x14ac:dyDescent="0.2">
      <c r="A56" s="589"/>
      <c r="B56" s="401">
        <v>48</v>
      </c>
      <c r="C56" s="410" t="s">
        <v>78</v>
      </c>
      <c r="D56" s="403" t="s">
        <v>47</v>
      </c>
      <c r="E56" s="404">
        <v>12</v>
      </c>
      <c r="F56" s="404">
        <v>1984</v>
      </c>
      <c r="G56" s="405">
        <f t="shared" si="12"/>
        <v>3.4740000000000002</v>
      </c>
      <c r="H56" s="405">
        <v>0</v>
      </c>
      <c r="I56" s="405">
        <v>0</v>
      </c>
      <c r="J56" s="405">
        <v>3.4740000000000002</v>
      </c>
      <c r="K56" s="405">
        <v>415.39</v>
      </c>
      <c r="L56" s="405">
        <f t="shared" si="13"/>
        <v>3.4740000000000002</v>
      </c>
      <c r="M56" s="405">
        <v>415.39</v>
      </c>
      <c r="N56" s="406">
        <f t="shared" si="11"/>
        <v>8.3632249211584297E-3</v>
      </c>
      <c r="O56" s="407">
        <v>98.1</v>
      </c>
      <c r="P56" s="408">
        <f t="shared" si="14"/>
        <v>0.82043236476564196</v>
      </c>
      <c r="Q56" s="408">
        <f t="shared" si="15"/>
        <v>501.7934952695058</v>
      </c>
      <c r="R56" s="409">
        <f t="shared" si="16"/>
        <v>49.225941885938518</v>
      </c>
    </row>
    <row r="57" spans="1:18" ht="12" customHeight="1" x14ac:dyDescent="0.2">
      <c r="A57" s="589"/>
      <c r="B57" s="401">
        <v>49</v>
      </c>
      <c r="C57" s="444" t="s">
        <v>74</v>
      </c>
      <c r="D57" s="445" t="s">
        <v>47</v>
      </c>
      <c r="E57" s="404">
        <v>7</v>
      </c>
      <c r="F57" s="404"/>
      <c r="G57" s="405">
        <f t="shared" si="12"/>
        <v>2.9390000000000001</v>
      </c>
      <c r="H57" s="403">
        <v>0</v>
      </c>
      <c r="I57" s="403">
        <v>0</v>
      </c>
      <c r="J57" s="405">
        <v>2.9390000000000001</v>
      </c>
      <c r="K57" s="403">
        <v>308.89</v>
      </c>
      <c r="L57" s="405">
        <f t="shared" si="13"/>
        <v>2.9390000000000001</v>
      </c>
      <c r="M57" s="403">
        <v>308.89</v>
      </c>
      <c r="N57" s="406">
        <f t="shared" si="11"/>
        <v>9.5147139758490085E-3</v>
      </c>
      <c r="O57" s="407">
        <v>98.1</v>
      </c>
      <c r="P57" s="408">
        <f t="shared" si="14"/>
        <v>0.9333934410307877</v>
      </c>
      <c r="Q57" s="408">
        <f t="shared" si="15"/>
        <v>570.88283855094051</v>
      </c>
      <c r="R57" s="409">
        <f t="shared" si="16"/>
        <v>56.003606461847262</v>
      </c>
    </row>
    <row r="58" spans="1:18" ht="12" customHeight="1" x14ac:dyDescent="0.2">
      <c r="A58" s="589"/>
      <c r="B58" s="401">
        <v>50</v>
      </c>
      <c r="C58" s="410" t="s">
        <v>75</v>
      </c>
      <c r="D58" s="403" t="s">
        <v>47</v>
      </c>
      <c r="E58" s="404">
        <v>8</v>
      </c>
      <c r="F58" s="404">
        <v>1966</v>
      </c>
      <c r="G58" s="405">
        <f t="shared" si="12"/>
        <v>3.3969999999999998</v>
      </c>
      <c r="H58" s="405">
        <v>0</v>
      </c>
      <c r="I58" s="405">
        <v>0</v>
      </c>
      <c r="J58" s="405">
        <v>3.3969999999999998</v>
      </c>
      <c r="K58" s="405">
        <v>350.82</v>
      </c>
      <c r="L58" s="405">
        <f t="shared" si="13"/>
        <v>3.3969999999999998</v>
      </c>
      <c r="M58" s="405">
        <v>350.82</v>
      </c>
      <c r="N58" s="406">
        <f t="shared" si="11"/>
        <v>9.6830283336183792E-3</v>
      </c>
      <c r="O58" s="407">
        <v>98.1</v>
      </c>
      <c r="P58" s="408">
        <f t="shared" si="14"/>
        <v>0.94990507952796299</v>
      </c>
      <c r="Q58" s="408">
        <f t="shared" si="15"/>
        <v>580.98170001710275</v>
      </c>
      <c r="R58" s="409">
        <f t="shared" si="16"/>
        <v>56.994304771677783</v>
      </c>
    </row>
    <row r="59" spans="1:18" ht="14.25" customHeight="1" x14ac:dyDescent="0.2">
      <c r="A59" s="589"/>
      <c r="B59" s="401">
        <v>51</v>
      </c>
      <c r="C59" s="444" t="s">
        <v>102</v>
      </c>
      <c r="D59" s="445" t="s">
        <v>47</v>
      </c>
      <c r="E59" s="404">
        <v>12</v>
      </c>
      <c r="F59" s="404"/>
      <c r="G59" s="405">
        <f t="shared" si="12"/>
        <v>5.306</v>
      </c>
      <c r="H59" s="403">
        <v>0</v>
      </c>
      <c r="I59" s="403">
        <v>0</v>
      </c>
      <c r="J59" s="405">
        <v>5.306</v>
      </c>
      <c r="K59" s="403">
        <v>544.66</v>
      </c>
      <c r="L59" s="405">
        <f t="shared" si="13"/>
        <v>5.306</v>
      </c>
      <c r="M59" s="403">
        <v>544.66</v>
      </c>
      <c r="N59" s="406">
        <f t="shared" si="11"/>
        <v>9.7418573054749765E-3</v>
      </c>
      <c r="O59" s="407">
        <v>98.1</v>
      </c>
      <c r="P59" s="408">
        <f t="shared" si="14"/>
        <v>0.9556762016670951</v>
      </c>
      <c r="Q59" s="408">
        <f t="shared" si="15"/>
        <v>584.51143832849857</v>
      </c>
      <c r="R59" s="409">
        <f t="shared" si="16"/>
        <v>57.340572100025703</v>
      </c>
    </row>
    <row r="60" spans="1:18" ht="13.5" customHeight="1" x14ac:dyDescent="0.2">
      <c r="A60" s="589"/>
      <c r="B60" s="401">
        <v>52</v>
      </c>
      <c r="C60" s="410" t="s">
        <v>68</v>
      </c>
      <c r="D60" s="403" t="s">
        <v>47</v>
      </c>
      <c r="E60" s="404">
        <v>7</v>
      </c>
      <c r="F60" s="404">
        <v>1984</v>
      </c>
      <c r="G60" s="405">
        <f t="shared" si="12"/>
        <v>3.18</v>
      </c>
      <c r="H60" s="405">
        <v>0</v>
      </c>
      <c r="I60" s="405">
        <v>0</v>
      </c>
      <c r="J60" s="405">
        <v>3.18</v>
      </c>
      <c r="K60" s="405">
        <v>300.69</v>
      </c>
      <c r="L60" s="405">
        <f t="shared" si="13"/>
        <v>3.18</v>
      </c>
      <c r="M60" s="405">
        <v>300.69</v>
      </c>
      <c r="N60" s="406">
        <f t="shared" si="11"/>
        <v>1.0575675945325751E-2</v>
      </c>
      <c r="O60" s="407">
        <v>98.1</v>
      </c>
      <c r="P60" s="408">
        <f t="shared" si="14"/>
        <v>1.0374738102364562</v>
      </c>
      <c r="Q60" s="449">
        <f t="shared" si="15"/>
        <v>634.54055671954518</v>
      </c>
      <c r="R60" s="409">
        <f t="shared" si="16"/>
        <v>62.248428614187382</v>
      </c>
    </row>
    <row r="61" spans="1:18" ht="13.5" customHeight="1" x14ac:dyDescent="0.2">
      <c r="A61" s="589"/>
      <c r="B61" s="401">
        <v>53</v>
      </c>
      <c r="C61" s="412" t="s">
        <v>87</v>
      </c>
      <c r="D61" s="403" t="s">
        <v>47</v>
      </c>
      <c r="E61" s="414">
        <v>41</v>
      </c>
      <c r="F61" s="414"/>
      <c r="G61" s="405">
        <f t="shared" si="12"/>
        <v>14.032</v>
      </c>
      <c r="H61" s="415">
        <v>0</v>
      </c>
      <c r="I61" s="415">
        <v>0</v>
      </c>
      <c r="J61" s="415">
        <v>14.032</v>
      </c>
      <c r="K61" s="415">
        <v>1275.3499999999999</v>
      </c>
      <c r="L61" s="415">
        <f t="shared" si="13"/>
        <v>14.032</v>
      </c>
      <c r="M61" s="415">
        <v>1275.3499999999999</v>
      </c>
      <c r="N61" s="417">
        <f t="shared" si="11"/>
        <v>1.1002469910220724E-2</v>
      </c>
      <c r="O61" s="407">
        <v>98.1</v>
      </c>
      <c r="P61" s="408">
        <f t="shared" si="14"/>
        <v>1.079342298192653</v>
      </c>
      <c r="Q61" s="419">
        <f t="shared" si="15"/>
        <v>660.1481946132435</v>
      </c>
      <c r="R61" s="409">
        <f t="shared" si="16"/>
        <v>64.760537891559181</v>
      </c>
    </row>
    <row r="62" spans="1:18" ht="13.5" customHeight="1" x14ac:dyDescent="0.2">
      <c r="A62" s="589"/>
      <c r="B62" s="401">
        <v>54</v>
      </c>
      <c r="C62" s="412" t="s">
        <v>76</v>
      </c>
      <c r="D62" s="403" t="s">
        <v>47</v>
      </c>
      <c r="E62" s="414">
        <v>4</v>
      </c>
      <c r="F62" s="414">
        <v>1973</v>
      </c>
      <c r="G62" s="405">
        <f t="shared" si="12"/>
        <v>1.9750000000000001</v>
      </c>
      <c r="H62" s="415">
        <v>0</v>
      </c>
      <c r="I62" s="415">
        <v>0</v>
      </c>
      <c r="J62" s="415">
        <v>1.9750000000000001</v>
      </c>
      <c r="K62" s="415">
        <v>174.77</v>
      </c>
      <c r="L62" s="415">
        <f t="shared" si="13"/>
        <v>1.9750000000000001</v>
      </c>
      <c r="M62" s="415">
        <v>174.77</v>
      </c>
      <c r="N62" s="417">
        <f t="shared" si="11"/>
        <v>1.130056645877439E-2</v>
      </c>
      <c r="O62" s="407">
        <v>98.1</v>
      </c>
      <c r="P62" s="419">
        <f t="shared" si="14"/>
        <v>1.1085855696057676</v>
      </c>
      <c r="Q62" s="419">
        <f t="shared" si="15"/>
        <v>678.03398752646342</v>
      </c>
      <c r="R62" s="420">
        <f t="shared" si="16"/>
        <v>66.515134176346052</v>
      </c>
    </row>
    <row r="63" spans="1:18" ht="13.5" customHeight="1" x14ac:dyDescent="0.2">
      <c r="A63" s="589"/>
      <c r="B63" s="401">
        <v>55</v>
      </c>
      <c r="C63" s="450" t="s">
        <v>100</v>
      </c>
      <c r="D63" s="445" t="s">
        <v>47</v>
      </c>
      <c r="E63" s="414">
        <v>6</v>
      </c>
      <c r="F63" s="414"/>
      <c r="G63" s="405">
        <f t="shared" si="12"/>
        <v>2.72</v>
      </c>
      <c r="H63" s="416">
        <v>0</v>
      </c>
      <c r="I63" s="416">
        <v>0</v>
      </c>
      <c r="J63" s="415">
        <v>2.72</v>
      </c>
      <c r="K63" s="416">
        <v>220.29</v>
      </c>
      <c r="L63" s="415">
        <f t="shared" si="13"/>
        <v>2.72</v>
      </c>
      <c r="M63" s="416">
        <v>220.29</v>
      </c>
      <c r="N63" s="417">
        <f t="shared" si="11"/>
        <v>1.2347360297789279E-2</v>
      </c>
      <c r="O63" s="407">
        <v>98.1</v>
      </c>
      <c r="P63" s="419">
        <f t="shared" si="14"/>
        <v>1.2112760452131281</v>
      </c>
      <c r="Q63" s="419">
        <f t="shared" si="15"/>
        <v>740.84161786735683</v>
      </c>
      <c r="R63" s="420">
        <f t="shared" si="16"/>
        <v>72.6765627127877</v>
      </c>
    </row>
    <row r="64" spans="1:18" ht="13.5" customHeight="1" x14ac:dyDescent="0.2">
      <c r="A64" s="589"/>
      <c r="B64" s="401">
        <v>56</v>
      </c>
      <c r="C64" s="451" t="s">
        <v>80</v>
      </c>
      <c r="D64" s="452" t="s">
        <v>47</v>
      </c>
      <c r="E64" s="414">
        <v>7</v>
      </c>
      <c r="F64" s="414">
        <v>1985</v>
      </c>
      <c r="G64" s="405">
        <f t="shared" si="12"/>
        <v>1.5029999999999999</v>
      </c>
      <c r="H64" s="415">
        <v>0</v>
      </c>
      <c r="I64" s="415">
        <v>0</v>
      </c>
      <c r="J64" s="415">
        <v>1.5029999999999999</v>
      </c>
      <c r="K64" s="415">
        <v>108.3</v>
      </c>
      <c r="L64" s="415">
        <f t="shared" si="13"/>
        <v>1.5029999999999999</v>
      </c>
      <c r="M64" s="415">
        <v>108.3</v>
      </c>
      <c r="N64" s="417">
        <f t="shared" si="11"/>
        <v>1.3878116343490303E-2</v>
      </c>
      <c r="O64" s="407">
        <v>98.1</v>
      </c>
      <c r="P64" s="419">
        <f t="shared" si="14"/>
        <v>1.3614432132963987</v>
      </c>
      <c r="Q64" s="419">
        <f t="shared" si="15"/>
        <v>832.68698060941813</v>
      </c>
      <c r="R64" s="420">
        <f t="shared" si="16"/>
        <v>81.686592797783916</v>
      </c>
    </row>
    <row r="65" spans="1:18" ht="12.75" customHeight="1" thickBot="1" x14ac:dyDescent="0.25">
      <c r="A65" s="590"/>
      <c r="B65" s="430">
        <v>57</v>
      </c>
      <c r="C65" s="453" t="s">
        <v>67</v>
      </c>
      <c r="D65" s="454" t="s">
        <v>47</v>
      </c>
      <c r="E65" s="433">
        <v>1</v>
      </c>
      <c r="F65" s="433"/>
      <c r="G65" s="434">
        <f t="shared" si="12"/>
        <v>1.766</v>
      </c>
      <c r="H65" s="447">
        <v>0</v>
      </c>
      <c r="I65" s="447">
        <v>0</v>
      </c>
      <c r="J65" s="434">
        <v>1.766</v>
      </c>
      <c r="K65" s="447">
        <v>60.09</v>
      </c>
      <c r="L65" s="434">
        <f t="shared" si="13"/>
        <v>1.766</v>
      </c>
      <c r="M65" s="447">
        <v>60.09</v>
      </c>
      <c r="N65" s="435">
        <f t="shared" si="11"/>
        <v>2.9389249459144614E-2</v>
      </c>
      <c r="O65" s="436">
        <v>98.1</v>
      </c>
      <c r="P65" s="437">
        <f t="shared" si="14"/>
        <v>2.8830853719420864</v>
      </c>
      <c r="Q65" s="437">
        <f t="shared" si="15"/>
        <v>1763.3549675486768</v>
      </c>
      <c r="R65" s="438">
        <f t="shared" si="16"/>
        <v>172.98512231652518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52.113083970260519</v>
      </c>
    </row>
  </sheetData>
  <sortState xmlns:xlrd2="http://schemas.microsoft.com/office/spreadsheetml/2017/richdata2" ref="C10:R65">
    <sortCondition ref="N9:N65"/>
  </sortState>
  <mergeCells count="24"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I2:R2"/>
    <mergeCell ref="A51:A65"/>
    <mergeCell ref="P5:P6"/>
    <mergeCell ref="Q5:Q6"/>
    <mergeCell ref="R5:R6"/>
    <mergeCell ref="A22:A29"/>
    <mergeCell ref="A30:A50"/>
    <mergeCell ref="G5:J5"/>
    <mergeCell ref="K5:K6"/>
    <mergeCell ref="L5:L6"/>
    <mergeCell ref="M5:M6"/>
    <mergeCell ref="N5:N6"/>
    <mergeCell ref="O5:O6"/>
    <mergeCell ref="A9:A2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AFB6-7EC7-486F-B850-C6100E5E0425}">
  <dimension ref="A1:V1048575"/>
  <sheetViews>
    <sheetView workbookViewId="0">
      <selection activeCell="F21" sqref="F21"/>
    </sheetView>
  </sheetViews>
  <sheetFormatPr defaultRowHeight="11.25" x14ac:dyDescent="0.2"/>
  <cols>
    <col min="1" max="1" width="14" style="1" customWidth="1"/>
    <col min="2" max="2" width="4.5703125" style="20" customWidth="1"/>
    <col min="3" max="3" width="21.7109375" style="26" customWidth="1"/>
    <col min="4" max="4" width="20.570312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122</v>
      </c>
      <c r="B2" s="611"/>
      <c r="C2" s="611"/>
      <c r="D2" s="611"/>
      <c r="E2" s="611"/>
      <c r="F2" s="612"/>
      <c r="G2" s="483">
        <v>2.2999999999999998</v>
      </c>
      <c r="H2" s="2" t="s">
        <v>1</v>
      </c>
      <c r="J2" s="119"/>
    </row>
    <row r="3" spans="1:18" ht="18.75" customHeight="1" thickBot="1" x14ac:dyDescent="0.25">
      <c r="A3" s="613" t="s">
        <v>123</v>
      </c>
      <c r="B3" s="613"/>
      <c r="C3" s="613"/>
      <c r="D3" s="613"/>
      <c r="E3" s="613"/>
      <c r="F3" s="613"/>
      <c r="G3" s="482">
        <v>471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124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8" customHeight="1" x14ac:dyDescent="0.2">
      <c r="A9" s="625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32.978999999999999</v>
      </c>
      <c r="H9" s="62">
        <v>2.1419999999999999</v>
      </c>
      <c r="I9" s="62">
        <v>10.02</v>
      </c>
      <c r="J9" s="62">
        <v>20.817</v>
      </c>
      <c r="K9" s="62">
        <v>3530.28</v>
      </c>
      <c r="L9" s="62">
        <f t="shared" ref="L9" si="1">J9</f>
        <v>20.817</v>
      </c>
      <c r="M9" s="62">
        <v>3530.28</v>
      </c>
      <c r="N9" s="479">
        <f>L9/M9</f>
        <v>5.8966994119446616E-3</v>
      </c>
      <c r="O9" s="82">
        <v>98.1</v>
      </c>
      <c r="P9" s="65">
        <f t="shared" ref="P9" si="2">N9*O9</f>
        <v>0.57846621231177131</v>
      </c>
      <c r="Q9" s="65">
        <f t="shared" ref="Q9" si="3">N9*60*1000</f>
        <v>353.80196471667966</v>
      </c>
      <c r="R9" s="66">
        <f t="shared" ref="R9" si="4">Q9*O9/1000</f>
        <v>34.707972738706275</v>
      </c>
    </row>
    <row r="10" spans="1:18" ht="17.25" customHeight="1" x14ac:dyDescent="0.2">
      <c r="A10" s="626"/>
      <c r="B10" s="364">
        <v>2</v>
      </c>
      <c r="C10" s="259" t="s">
        <v>50</v>
      </c>
      <c r="D10" s="67" t="s">
        <v>31</v>
      </c>
      <c r="E10" s="68">
        <v>6</v>
      </c>
      <c r="F10" s="68"/>
      <c r="G10" s="69">
        <f t="shared" ref="G10:G41" si="5">H10+I10+J10</f>
        <v>1.6</v>
      </c>
      <c r="H10" s="69">
        <v>0</v>
      </c>
      <c r="I10" s="69">
        <v>0</v>
      </c>
      <c r="J10" s="69">
        <v>1.6</v>
      </c>
      <c r="K10" s="69">
        <v>266.81</v>
      </c>
      <c r="L10" s="69">
        <f t="shared" ref="L10:L41" si="6">J10</f>
        <v>1.6</v>
      </c>
      <c r="M10" s="69">
        <v>266.81</v>
      </c>
      <c r="N10" s="165">
        <f t="shared" ref="N10:N17" si="7">L10/M10</f>
        <v>5.9967767325062784E-3</v>
      </c>
      <c r="O10" s="84">
        <v>98.1</v>
      </c>
      <c r="P10" s="71">
        <f t="shared" ref="P10:P41" si="8">N10*O10</f>
        <v>0.58828379745886583</v>
      </c>
      <c r="Q10" s="71">
        <f t="shared" ref="Q10:Q41" si="9">N10*60*1000</f>
        <v>359.80660395037671</v>
      </c>
      <c r="R10" s="72">
        <f t="shared" ref="R10:R41" si="10">Q10*O10/1000</f>
        <v>35.29702784753195</v>
      </c>
    </row>
    <row r="11" spans="1:18" ht="15.75" customHeight="1" x14ac:dyDescent="0.2">
      <c r="A11" s="626"/>
      <c r="B11" s="364">
        <v>3</v>
      </c>
      <c r="C11" s="362" t="s">
        <v>45</v>
      </c>
      <c r="D11" s="168" t="s">
        <v>31</v>
      </c>
      <c r="E11" s="68">
        <v>18</v>
      </c>
      <c r="F11" s="68"/>
      <c r="G11" s="69">
        <f t="shared" si="5"/>
        <v>9.9429999999999996</v>
      </c>
      <c r="H11" s="67">
        <v>0</v>
      </c>
      <c r="I11" s="67">
        <v>0</v>
      </c>
      <c r="J11" s="69">
        <v>9.9429999999999996</v>
      </c>
      <c r="K11" s="67">
        <v>1390.81</v>
      </c>
      <c r="L11" s="69">
        <f t="shared" si="6"/>
        <v>9.9429999999999996</v>
      </c>
      <c r="M11" s="67">
        <v>1390.81</v>
      </c>
      <c r="N11" s="70">
        <f t="shared" si="7"/>
        <v>7.1490714044333877E-3</v>
      </c>
      <c r="O11" s="84">
        <v>98.1</v>
      </c>
      <c r="P11" s="71">
        <f t="shared" si="8"/>
        <v>0.70132390477491524</v>
      </c>
      <c r="Q11" s="71">
        <f t="shared" si="9"/>
        <v>428.94428426600331</v>
      </c>
      <c r="R11" s="72">
        <f t="shared" si="10"/>
        <v>42.079434286494923</v>
      </c>
    </row>
    <row r="12" spans="1:18" ht="15.75" customHeight="1" x14ac:dyDescent="0.2">
      <c r="A12" s="626"/>
      <c r="B12" s="365">
        <v>4</v>
      </c>
      <c r="C12" s="275" t="s">
        <v>44</v>
      </c>
      <c r="D12" s="67" t="s">
        <v>31</v>
      </c>
      <c r="E12" s="68">
        <v>50</v>
      </c>
      <c r="F12" s="68">
        <v>1973</v>
      </c>
      <c r="G12" s="69">
        <f t="shared" si="5"/>
        <v>20.395</v>
      </c>
      <c r="H12" s="69">
        <v>0</v>
      </c>
      <c r="I12" s="69">
        <v>0</v>
      </c>
      <c r="J12" s="69">
        <v>20.395</v>
      </c>
      <c r="K12" s="69">
        <v>2549.87</v>
      </c>
      <c r="L12" s="69">
        <f t="shared" si="6"/>
        <v>20.395</v>
      </c>
      <c r="M12" s="69">
        <v>2549.87</v>
      </c>
      <c r="N12" s="70">
        <f t="shared" si="7"/>
        <v>7.9984469796499438E-3</v>
      </c>
      <c r="O12" s="84">
        <v>98.1</v>
      </c>
      <c r="P12" s="71">
        <f t="shared" si="8"/>
        <v>0.78464764870365944</v>
      </c>
      <c r="Q12" s="71">
        <f t="shared" si="9"/>
        <v>479.90681877899664</v>
      </c>
      <c r="R12" s="72">
        <f t="shared" si="10"/>
        <v>47.078858922219567</v>
      </c>
    </row>
    <row r="13" spans="1:18" ht="17.25" customHeight="1" x14ac:dyDescent="0.2">
      <c r="A13" s="626"/>
      <c r="B13" s="364">
        <v>5</v>
      </c>
      <c r="C13" s="259" t="s">
        <v>32</v>
      </c>
      <c r="D13" s="73" t="s">
        <v>31</v>
      </c>
      <c r="E13" s="68">
        <v>85</v>
      </c>
      <c r="F13" s="68">
        <v>1969</v>
      </c>
      <c r="G13" s="69">
        <f t="shared" si="5"/>
        <v>30.992999999999999</v>
      </c>
      <c r="H13" s="69">
        <v>0</v>
      </c>
      <c r="I13" s="69">
        <v>0</v>
      </c>
      <c r="J13" s="69">
        <v>30.992999999999999</v>
      </c>
      <c r="K13" s="69">
        <v>3845.22</v>
      </c>
      <c r="L13" s="69">
        <f t="shared" si="6"/>
        <v>30.992999999999999</v>
      </c>
      <c r="M13" s="69">
        <v>3845.22</v>
      </c>
      <c r="N13" s="70">
        <f t="shared" si="7"/>
        <v>8.0601370012639076E-3</v>
      </c>
      <c r="O13" s="84">
        <v>98.1</v>
      </c>
      <c r="P13" s="71">
        <f t="shared" si="8"/>
        <v>0.79069943982398927</v>
      </c>
      <c r="Q13" s="71">
        <f t="shared" si="9"/>
        <v>483.60822007583448</v>
      </c>
      <c r="R13" s="72">
        <f t="shared" si="10"/>
        <v>47.441966389439358</v>
      </c>
    </row>
    <row r="14" spans="1:18" ht="16.5" customHeight="1" x14ac:dyDescent="0.2">
      <c r="A14" s="626"/>
      <c r="B14" s="364">
        <v>6</v>
      </c>
      <c r="C14" s="275" t="s">
        <v>33</v>
      </c>
      <c r="D14" s="67" t="s">
        <v>31</v>
      </c>
      <c r="E14" s="68">
        <v>55</v>
      </c>
      <c r="F14" s="68">
        <v>1966</v>
      </c>
      <c r="G14" s="69">
        <f t="shared" si="5"/>
        <v>21.555</v>
      </c>
      <c r="H14" s="69">
        <v>0</v>
      </c>
      <c r="I14" s="69">
        <v>0</v>
      </c>
      <c r="J14" s="69">
        <v>21.555</v>
      </c>
      <c r="K14" s="69">
        <v>2582.04</v>
      </c>
      <c r="L14" s="69">
        <f t="shared" si="6"/>
        <v>21.555</v>
      </c>
      <c r="M14" s="69">
        <v>2582.04</v>
      </c>
      <c r="N14" s="70">
        <f t="shared" si="7"/>
        <v>8.3480503787702748E-3</v>
      </c>
      <c r="O14" s="84">
        <v>98.1</v>
      </c>
      <c r="P14" s="71">
        <f t="shared" si="8"/>
        <v>0.81894374215736387</v>
      </c>
      <c r="Q14" s="71">
        <f t="shared" si="9"/>
        <v>500.88302272621644</v>
      </c>
      <c r="R14" s="72">
        <f t="shared" si="10"/>
        <v>49.136624529441832</v>
      </c>
    </row>
    <row r="15" spans="1:18" ht="15.75" customHeight="1" x14ac:dyDescent="0.2">
      <c r="A15" s="626"/>
      <c r="B15" s="370">
        <v>7</v>
      </c>
      <c r="C15" s="314" t="s">
        <v>34</v>
      </c>
      <c r="D15" s="270" t="s">
        <v>31</v>
      </c>
      <c r="E15" s="268">
        <v>47</v>
      </c>
      <c r="F15" s="268">
        <v>1964</v>
      </c>
      <c r="G15" s="269">
        <f t="shared" si="5"/>
        <v>17.087</v>
      </c>
      <c r="H15" s="269">
        <v>0</v>
      </c>
      <c r="I15" s="269">
        <v>4.8000000000000001E-2</v>
      </c>
      <c r="J15" s="269">
        <v>17.039000000000001</v>
      </c>
      <c r="K15" s="269">
        <v>2012.08</v>
      </c>
      <c r="L15" s="269">
        <f t="shared" si="6"/>
        <v>17.039000000000001</v>
      </c>
      <c r="M15" s="269">
        <v>2012.08</v>
      </c>
      <c r="N15" s="70">
        <f t="shared" si="7"/>
        <v>8.468351158999644E-3</v>
      </c>
      <c r="O15" s="272">
        <v>98.1</v>
      </c>
      <c r="P15" s="273">
        <f t="shared" si="8"/>
        <v>0.83074524869786504</v>
      </c>
      <c r="Q15" s="273">
        <f t="shared" si="9"/>
        <v>508.10106953997871</v>
      </c>
      <c r="R15" s="274">
        <f t="shared" si="10"/>
        <v>49.844714921871905</v>
      </c>
    </row>
    <row r="16" spans="1:18" ht="15" customHeight="1" x14ac:dyDescent="0.2">
      <c r="A16" s="626"/>
      <c r="B16" s="364">
        <v>8</v>
      </c>
      <c r="C16" s="275" t="s">
        <v>36</v>
      </c>
      <c r="D16" s="67" t="s">
        <v>31</v>
      </c>
      <c r="E16" s="68">
        <v>8</v>
      </c>
      <c r="F16" s="68">
        <v>1975</v>
      </c>
      <c r="G16" s="69">
        <f t="shared" si="5"/>
        <v>4.4390000000000001</v>
      </c>
      <c r="H16" s="69">
        <v>0</v>
      </c>
      <c r="I16" s="69">
        <v>0</v>
      </c>
      <c r="J16" s="69">
        <v>4.4390000000000001</v>
      </c>
      <c r="K16" s="69">
        <v>488.96</v>
      </c>
      <c r="L16" s="69">
        <f t="shared" si="6"/>
        <v>4.4390000000000001</v>
      </c>
      <c r="M16" s="69">
        <v>488.96</v>
      </c>
      <c r="N16" s="280">
        <f t="shared" si="7"/>
        <v>9.0784522251308904E-3</v>
      </c>
      <c r="O16" s="84">
        <v>98.1</v>
      </c>
      <c r="P16" s="71">
        <f t="shared" si="8"/>
        <v>0.8905961632853403</v>
      </c>
      <c r="Q16" s="71">
        <f t="shared" si="9"/>
        <v>544.70713350785343</v>
      </c>
      <c r="R16" s="72">
        <f t="shared" si="10"/>
        <v>53.435769797120415</v>
      </c>
    </row>
    <row r="17" spans="1:22" ht="16.5" customHeight="1" thickBot="1" x14ac:dyDescent="0.25">
      <c r="A17" s="627"/>
      <c r="B17" s="371">
        <v>9</v>
      </c>
      <c r="C17" s="360" t="s">
        <v>89</v>
      </c>
      <c r="D17" s="76" t="s">
        <v>31</v>
      </c>
      <c r="E17" s="77">
        <v>24</v>
      </c>
      <c r="F17" s="77"/>
      <c r="G17" s="78">
        <f t="shared" si="5"/>
        <v>12.225</v>
      </c>
      <c r="H17" s="78">
        <v>0</v>
      </c>
      <c r="I17" s="78">
        <v>0</v>
      </c>
      <c r="J17" s="78">
        <v>12.225</v>
      </c>
      <c r="K17" s="78">
        <v>1274.6600000000001</v>
      </c>
      <c r="L17" s="78">
        <f t="shared" si="6"/>
        <v>12.225</v>
      </c>
      <c r="M17" s="78">
        <v>1274.6600000000001</v>
      </c>
      <c r="N17" s="271">
        <f t="shared" si="7"/>
        <v>9.5907928388746788E-3</v>
      </c>
      <c r="O17" s="160">
        <v>98.1</v>
      </c>
      <c r="P17" s="80">
        <f t="shared" si="8"/>
        <v>0.94085677749360597</v>
      </c>
      <c r="Q17" s="80">
        <f t="shared" si="9"/>
        <v>575.44757033248072</v>
      </c>
      <c r="R17" s="81">
        <f t="shared" si="10"/>
        <v>56.451406649616359</v>
      </c>
    </row>
    <row r="18" spans="1:22" ht="14.25" customHeight="1" x14ac:dyDescent="0.2">
      <c r="A18" s="594" t="s">
        <v>82</v>
      </c>
      <c r="B18" s="290">
        <v>10</v>
      </c>
      <c r="C18" s="226" t="s">
        <v>39</v>
      </c>
      <c r="D18" s="216" t="s">
        <v>31</v>
      </c>
      <c r="E18" s="217">
        <v>10</v>
      </c>
      <c r="F18" s="217">
        <v>1997</v>
      </c>
      <c r="G18" s="218">
        <f t="shared" si="5"/>
        <v>8.0079999999999991</v>
      </c>
      <c r="H18" s="218">
        <v>0</v>
      </c>
      <c r="I18" s="218">
        <v>0</v>
      </c>
      <c r="J18" s="218">
        <v>8.0079999999999991</v>
      </c>
      <c r="K18" s="218">
        <v>822.7</v>
      </c>
      <c r="L18" s="218">
        <f t="shared" si="6"/>
        <v>8.0079999999999991</v>
      </c>
      <c r="M18" s="218">
        <v>822.7</v>
      </c>
      <c r="N18" s="331">
        <f>L18/M18</f>
        <v>9.7338033304971427E-3</v>
      </c>
      <c r="O18" s="293">
        <v>98.1</v>
      </c>
      <c r="P18" s="220">
        <f t="shared" si="8"/>
        <v>0.95488610672176966</v>
      </c>
      <c r="Q18" s="220">
        <f t="shared" si="9"/>
        <v>584.02819982982851</v>
      </c>
      <c r="R18" s="221">
        <f t="shared" si="10"/>
        <v>57.293166403306174</v>
      </c>
    </row>
    <row r="19" spans="1:22" ht="13.5" customHeight="1" x14ac:dyDescent="0.2">
      <c r="A19" s="595"/>
      <c r="B19" s="294">
        <v>11</v>
      </c>
      <c r="C19" s="225" t="s">
        <v>71</v>
      </c>
      <c r="D19" s="28" t="s">
        <v>31</v>
      </c>
      <c r="E19" s="29">
        <v>12</v>
      </c>
      <c r="F19" s="29"/>
      <c r="G19" s="30">
        <f t="shared" si="5"/>
        <v>5.266</v>
      </c>
      <c r="H19" s="28">
        <v>0</v>
      </c>
      <c r="I19" s="28">
        <v>0</v>
      </c>
      <c r="J19" s="30">
        <v>5.266</v>
      </c>
      <c r="K19" s="28">
        <v>539.38</v>
      </c>
      <c r="L19" s="30">
        <f t="shared" si="6"/>
        <v>5.266</v>
      </c>
      <c r="M19" s="28">
        <v>539.38</v>
      </c>
      <c r="N19" s="138">
        <f t="shared" ref="N19:N65" si="11">L19/M19</f>
        <v>9.7630612925952015E-3</v>
      </c>
      <c r="O19" s="32">
        <v>98.1</v>
      </c>
      <c r="P19" s="33">
        <f t="shared" si="8"/>
        <v>0.95775631280358919</v>
      </c>
      <c r="Q19" s="33">
        <f t="shared" si="9"/>
        <v>585.78367755571219</v>
      </c>
      <c r="R19" s="42">
        <f t="shared" si="10"/>
        <v>57.465378768215366</v>
      </c>
    </row>
    <row r="20" spans="1:22" ht="14.25" customHeight="1" x14ac:dyDescent="0.2">
      <c r="A20" s="595"/>
      <c r="B20" s="294">
        <v>12</v>
      </c>
      <c r="C20" s="223" t="s">
        <v>38</v>
      </c>
      <c r="D20" s="28" t="s">
        <v>31</v>
      </c>
      <c r="E20" s="29">
        <v>48</v>
      </c>
      <c r="F20" s="29">
        <v>1962</v>
      </c>
      <c r="G20" s="30">
        <f t="shared" si="5"/>
        <v>18.774999999999999</v>
      </c>
      <c r="H20" s="30">
        <v>0</v>
      </c>
      <c r="I20" s="30">
        <v>0</v>
      </c>
      <c r="J20" s="30">
        <v>18.774999999999999</v>
      </c>
      <c r="K20" s="30">
        <v>1908.69</v>
      </c>
      <c r="L20" s="30">
        <f t="shared" si="6"/>
        <v>18.774999999999999</v>
      </c>
      <c r="M20" s="30">
        <v>1908.69</v>
      </c>
      <c r="N20" s="31">
        <f t="shared" si="11"/>
        <v>9.8365894933174058E-3</v>
      </c>
      <c r="O20" s="32">
        <v>98.1</v>
      </c>
      <c r="P20" s="33">
        <f t="shared" si="8"/>
        <v>0.96496942929443741</v>
      </c>
      <c r="Q20" s="33">
        <f t="shared" si="9"/>
        <v>590.1953695990444</v>
      </c>
      <c r="R20" s="42">
        <f t="shared" si="10"/>
        <v>57.898165757666256</v>
      </c>
    </row>
    <row r="21" spans="1:22" ht="14.25" customHeight="1" x14ac:dyDescent="0.2">
      <c r="A21" s="595"/>
      <c r="B21" s="294">
        <v>13</v>
      </c>
      <c r="C21" s="315" t="s">
        <v>30</v>
      </c>
      <c r="D21" s="216" t="s">
        <v>31</v>
      </c>
      <c r="E21" s="217">
        <v>19</v>
      </c>
      <c r="F21" s="217">
        <v>1986</v>
      </c>
      <c r="G21" s="218">
        <f t="shared" si="5"/>
        <v>11.106</v>
      </c>
      <c r="H21" s="218">
        <v>0</v>
      </c>
      <c r="I21" s="218">
        <v>0</v>
      </c>
      <c r="J21" s="218">
        <v>11.106</v>
      </c>
      <c r="K21" s="218">
        <v>1120.5999999999999</v>
      </c>
      <c r="L21" s="218">
        <f t="shared" si="6"/>
        <v>11.106</v>
      </c>
      <c r="M21" s="218">
        <v>1120.5999999999999</v>
      </c>
      <c r="N21" s="31">
        <f t="shared" si="11"/>
        <v>9.9107620917365698E-3</v>
      </c>
      <c r="O21" s="152">
        <v>98.1</v>
      </c>
      <c r="P21" s="220">
        <f t="shared" si="8"/>
        <v>0.97224576119935746</v>
      </c>
      <c r="Q21" s="220">
        <f t="shared" si="9"/>
        <v>594.64572550419416</v>
      </c>
      <c r="R21" s="221">
        <f t="shared" si="10"/>
        <v>58.334745671961443</v>
      </c>
    </row>
    <row r="22" spans="1:22" ht="13.5" customHeight="1" x14ac:dyDescent="0.2">
      <c r="A22" s="595"/>
      <c r="B22" s="294">
        <v>14</v>
      </c>
      <c r="C22" s="223" t="s">
        <v>35</v>
      </c>
      <c r="D22" s="28" t="s">
        <v>31</v>
      </c>
      <c r="E22" s="29">
        <v>8</v>
      </c>
      <c r="F22" s="29">
        <v>1966</v>
      </c>
      <c r="G22" s="30">
        <f t="shared" si="5"/>
        <v>3.4990000000000001</v>
      </c>
      <c r="H22" s="30">
        <v>0</v>
      </c>
      <c r="I22" s="30">
        <v>0</v>
      </c>
      <c r="J22" s="30">
        <v>3.4990000000000001</v>
      </c>
      <c r="K22" s="30">
        <v>350.21</v>
      </c>
      <c r="L22" s="30">
        <f t="shared" si="6"/>
        <v>3.4990000000000001</v>
      </c>
      <c r="M22" s="30">
        <v>350.21</v>
      </c>
      <c r="N22" s="31">
        <f t="shared" si="11"/>
        <v>9.9911481682419135E-3</v>
      </c>
      <c r="O22" s="32">
        <v>98.1</v>
      </c>
      <c r="P22" s="33">
        <f t="shared" si="8"/>
        <v>0.98013163530453162</v>
      </c>
      <c r="Q22" s="33">
        <f t="shared" si="9"/>
        <v>599.46889009451479</v>
      </c>
      <c r="R22" s="42">
        <f t="shared" si="10"/>
        <v>58.807898118271901</v>
      </c>
    </row>
    <row r="23" spans="1:22" ht="15" customHeight="1" x14ac:dyDescent="0.2">
      <c r="A23" s="595"/>
      <c r="B23" s="294">
        <v>15</v>
      </c>
      <c r="C23" s="224" t="s">
        <v>37</v>
      </c>
      <c r="D23" s="28" t="s">
        <v>31</v>
      </c>
      <c r="E23" s="29">
        <v>46</v>
      </c>
      <c r="F23" s="29">
        <v>1960</v>
      </c>
      <c r="G23" s="30">
        <f t="shared" si="5"/>
        <v>19.728000000000002</v>
      </c>
      <c r="H23" s="30">
        <v>0</v>
      </c>
      <c r="I23" s="30">
        <v>0</v>
      </c>
      <c r="J23" s="30">
        <v>19.728000000000002</v>
      </c>
      <c r="K23" s="30">
        <v>1834.68</v>
      </c>
      <c r="L23" s="30">
        <f t="shared" si="6"/>
        <v>19.728000000000002</v>
      </c>
      <c r="M23" s="30">
        <v>1834.68</v>
      </c>
      <c r="N23" s="31">
        <f t="shared" si="11"/>
        <v>1.0752828831185821E-2</v>
      </c>
      <c r="O23" s="32">
        <v>98.1</v>
      </c>
      <c r="P23" s="33">
        <f t="shared" si="8"/>
        <v>1.054852508339329</v>
      </c>
      <c r="Q23" s="33">
        <f t="shared" si="9"/>
        <v>645.16972987114923</v>
      </c>
      <c r="R23" s="42">
        <f t="shared" si="10"/>
        <v>63.291150500359734</v>
      </c>
    </row>
    <row r="24" spans="1:22" ht="15" customHeight="1" x14ac:dyDescent="0.2">
      <c r="A24" s="595"/>
      <c r="B24" s="294">
        <v>16</v>
      </c>
      <c r="C24" s="225" t="s">
        <v>60</v>
      </c>
      <c r="D24" s="59" t="s">
        <v>47</v>
      </c>
      <c r="E24" s="29">
        <v>1</v>
      </c>
      <c r="F24" s="29"/>
      <c r="G24" s="30">
        <f t="shared" si="5"/>
        <v>0.53300000000000003</v>
      </c>
      <c r="H24" s="28">
        <v>0</v>
      </c>
      <c r="I24" s="28">
        <v>0</v>
      </c>
      <c r="J24" s="30">
        <v>0.53300000000000003</v>
      </c>
      <c r="K24" s="28">
        <v>47</v>
      </c>
      <c r="L24" s="30">
        <f t="shared" si="6"/>
        <v>0.53300000000000003</v>
      </c>
      <c r="M24" s="28">
        <v>47</v>
      </c>
      <c r="N24" s="31">
        <f t="shared" si="11"/>
        <v>1.1340425531914894E-2</v>
      </c>
      <c r="O24" s="32">
        <v>98.1</v>
      </c>
      <c r="P24" s="33">
        <f t="shared" si="8"/>
        <v>1.112495744680851</v>
      </c>
      <c r="Q24" s="33">
        <f t="shared" si="9"/>
        <v>680.42553191489367</v>
      </c>
      <c r="R24" s="42">
        <f t="shared" si="10"/>
        <v>66.749744680851066</v>
      </c>
    </row>
    <row r="25" spans="1:22" ht="15" customHeight="1" x14ac:dyDescent="0.2">
      <c r="A25" s="595"/>
      <c r="B25" s="367">
        <v>17</v>
      </c>
      <c r="C25" s="236" t="s">
        <v>43</v>
      </c>
      <c r="D25" s="137" t="s">
        <v>31</v>
      </c>
      <c r="E25" s="135">
        <v>8</v>
      </c>
      <c r="F25" s="135">
        <v>1966</v>
      </c>
      <c r="G25" s="136">
        <f t="shared" si="5"/>
        <v>4.1029999999999998</v>
      </c>
      <c r="H25" s="136">
        <v>0</v>
      </c>
      <c r="I25" s="136">
        <v>0</v>
      </c>
      <c r="J25" s="136">
        <v>4.1029999999999998</v>
      </c>
      <c r="K25" s="136">
        <v>353.96</v>
      </c>
      <c r="L25" s="136">
        <f t="shared" si="6"/>
        <v>4.1029999999999998</v>
      </c>
      <c r="M25" s="136">
        <v>353.96</v>
      </c>
      <c r="N25" s="31">
        <f t="shared" si="11"/>
        <v>1.1591705277432479E-2</v>
      </c>
      <c r="O25" s="237">
        <v>98.1</v>
      </c>
      <c r="P25" s="139">
        <f t="shared" si="8"/>
        <v>1.137146287716126</v>
      </c>
      <c r="Q25" s="139">
        <f t="shared" si="9"/>
        <v>695.50231664594878</v>
      </c>
      <c r="R25" s="140">
        <f t="shared" si="10"/>
        <v>68.228777262967569</v>
      </c>
    </row>
    <row r="26" spans="1:22" ht="15" customHeight="1" x14ac:dyDescent="0.25">
      <c r="A26" s="595"/>
      <c r="B26" s="294">
        <v>18</v>
      </c>
      <c r="C26" s="224" t="s">
        <v>85</v>
      </c>
      <c r="D26" s="28" t="s">
        <v>47</v>
      </c>
      <c r="E26" s="29">
        <v>20</v>
      </c>
      <c r="F26" s="29"/>
      <c r="G26" s="30">
        <f t="shared" si="5"/>
        <v>12.487</v>
      </c>
      <c r="H26" s="30">
        <v>0</v>
      </c>
      <c r="I26" s="30">
        <v>0</v>
      </c>
      <c r="J26" s="30">
        <v>12.487</v>
      </c>
      <c r="K26" s="30">
        <v>1073.3399999999999</v>
      </c>
      <c r="L26" s="30">
        <f t="shared" si="6"/>
        <v>12.487</v>
      </c>
      <c r="M26" s="30">
        <v>1073.3399999999999</v>
      </c>
      <c r="N26" s="31">
        <f t="shared" si="11"/>
        <v>1.1633778672182161E-2</v>
      </c>
      <c r="O26" s="32">
        <v>98.1</v>
      </c>
      <c r="P26" s="33">
        <f t="shared" si="8"/>
        <v>1.1412736877410701</v>
      </c>
      <c r="Q26" s="33">
        <f t="shared" si="9"/>
        <v>698.02672033092972</v>
      </c>
      <c r="R26" s="42">
        <f t="shared" si="10"/>
        <v>68.476421264464193</v>
      </c>
      <c r="V26"/>
    </row>
    <row r="27" spans="1:22" s="19" customFormat="1" ht="15" customHeight="1" x14ac:dyDescent="0.2">
      <c r="A27" s="595"/>
      <c r="B27" s="294">
        <v>19</v>
      </c>
      <c r="C27" s="224" t="s">
        <v>53</v>
      </c>
      <c r="D27" s="59" t="s">
        <v>31</v>
      </c>
      <c r="E27" s="29">
        <v>7</v>
      </c>
      <c r="F27" s="29"/>
      <c r="G27" s="30">
        <f t="shared" si="5"/>
        <v>3.617</v>
      </c>
      <c r="H27" s="28">
        <v>0</v>
      </c>
      <c r="I27" s="28">
        <v>0</v>
      </c>
      <c r="J27" s="30">
        <v>3.617</v>
      </c>
      <c r="K27" s="28">
        <v>310.77</v>
      </c>
      <c r="L27" s="30">
        <f t="shared" si="6"/>
        <v>3.617</v>
      </c>
      <c r="M27" s="28">
        <v>310.77</v>
      </c>
      <c r="N27" s="31">
        <f t="shared" si="11"/>
        <v>1.1638832577147087E-2</v>
      </c>
      <c r="O27" s="32">
        <v>98.1</v>
      </c>
      <c r="P27" s="33">
        <f t="shared" si="8"/>
        <v>1.1417694758181292</v>
      </c>
      <c r="Q27" s="33">
        <f t="shared" si="9"/>
        <v>698.32995462882513</v>
      </c>
      <c r="R27" s="42">
        <f t="shared" si="10"/>
        <v>68.506168549087747</v>
      </c>
      <c r="S27" s="18"/>
      <c r="T27" s="18"/>
      <c r="U27" s="18"/>
    </row>
    <row r="28" spans="1:22" ht="14.25" customHeight="1" x14ac:dyDescent="0.2">
      <c r="A28" s="595"/>
      <c r="B28" s="294">
        <v>20</v>
      </c>
      <c r="C28" s="477" t="s">
        <v>48</v>
      </c>
      <c r="D28" s="34" t="s">
        <v>31</v>
      </c>
      <c r="E28" s="478">
        <v>75</v>
      </c>
      <c r="F28" s="478">
        <v>1983</v>
      </c>
      <c r="G28" s="30">
        <f t="shared" si="5"/>
        <v>57.664000000000001</v>
      </c>
      <c r="H28" s="30">
        <v>3.0089999999999999</v>
      </c>
      <c r="I28" s="30">
        <v>11.835000000000001</v>
      </c>
      <c r="J28" s="30">
        <v>42.82</v>
      </c>
      <c r="K28" s="30">
        <v>3467.27</v>
      </c>
      <c r="L28" s="30">
        <f t="shared" si="6"/>
        <v>42.82</v>
      </c>
      <c r="M28" s="30">
        <v>3467.27</v>
      </c>
      <c r="N28" s="31">
        <f t="shared" si="11"/>
        <v>1.2349773741300793E-2</v>
      </c>
      <c r="O28" s="32">
        <v>98.1</v>
      </c>
      <c r="P28" s="33">
        <f t="shared" si="8"/>
        <v>1.2115128040216077</v>
      </c>
      <c r="Q28" s="33">
        <f t="shared" si="9"/>
        <v>740.98642447804752</v>
      </c>
      <c r="R28" s="42">
        <f t="shared" si="10"/>
        <v>72.690768241296468</v>
      </c>
    </row>
    <row r="29" spans="1:22" ht="15.75" customHeight="1" x14ac:dyDescent="0.2">
      <c r="A29" s="595"/>
      <c r="B29" s="294">
        <v>21</v>
      </c>
      <c r="C29" s="223" t="s">
        <v>46</v>
      </c>
      <c r="D29" s="34" t="s">
        <v>47</v>
      </c>
      <c r="E29" s="29">
        <v>18</v>
      </c>
      <c r="F29" s="29"/>
      <c r="G29" s="30">
        <f t="shared" si="5"/>
        <v>16.355</v>
      </c>
      <c r="H29" s="30">
        <v>0</v>
      </c>
      <c r="I29" s="30">
        <v>0</v>
      </c>
      <c r="J29" s="30">
        <v>16.355</v>
      </c>
      <c r="K29" s="30">
        <v>1319.16</v>
      </c>
      <c r="L29" s="30">
        <f t="shared" si="6"/>
        <v>16.355</v>
      </c>
      <c r="M29" s="30">
        <v>1319.16</v>
      </c>
      <c r="N29" s="31">
        <f t="shared" si="11"/>
        <v>1.2398041177719154E-2</v>
      </c>
      <c r="O29" s="32">
        <v>98.1</v>
      </c>
      <c r="P29" s="33">
        <f t="shared" si="8"/>
        <v>1.2162478395342489</v>
      </c>
      <c r="Q29" s="33">
        <f t="shared" si="9"/>
        <v>743.88247066314932</v>
      </c>
      <c r="R29" s="42">
        <f t="shared" si="10"/>
        <v>72.974870372054937</v>
      </c>
    </row>
    <row r="30" spans="1:22" ht="12.75" customHeight="1" x14ac:dyDescent="0.2">
      <c r="A30" s="595"/>
      <c r="B30" s="290">
        <v>22</v>
      </c>
      <c r="C30" s="291" t="s">
        <v>72</v>
      </c>
      <c r="D30" s="292" t="s">
        <v>47</v>
      </c>
      <c r="E30" s="217">
        <v>33</v>
      </c>
      <c r="F30" s="217"/>
      <c r="G30" s="218">
        <f t="shared" si="5"/>
        <v>27.474</v>
      </c>
      <c r="H30" s="216">
        <v>0</v>
      </c>
      <c r="I30" s="218">
        <v>0</v>
      </c>
      <c r="J30" s="218">
        <v>27.474</v>
      </c>
      <c r="K30" s="216">
        <v>1981.22</v>
      </c>
      <c r="L30" s="218">
        <f t="shared" si="6"/>
        <v>27.474</v>
      </c>
      <c r="M30" s="216">
        <v>1981.22</v>
      </c>
      <c r="N30" s="31">
        <f t="shared" si="11"/>
        <v>1.3867213131302935E-2</v>
      </c>
      <c r="O30" s="293">
        <v>98.1</v>
      </c>
      <c r="P30" s="220">
        <f t="shared" si="8"/>
        <v>1.360373608180818</v>
      </c>
      <c r="Q30" s="220">
        <f t="shared" si="9"/>
        <v>832.03278787817612</v>
      </c>
      <c r="R30" s="221">
        <f t="shared" si="10"/>
        <v>81.622416490849076</v>
      </c>
    </row>
    <row r="31" spans="1:22" ht="12.75" customHeight="1" x14ac:dyDescent="0.2">
      <c r="A31" s="595"/>
      <c r="B31" s="294">
        <v>23</v>
      </c>
      <c r="C31" s="291" t="s">
        <v>40</v>
      </c>
      <c r="D31" s="216" t="s">
        <v>31</v>
      </c>
      <c r="E31" s="217">
        <v>18</v>
      </c>
      <c r="F31" s="217"/>
      <c r="G31" s="218">
        <f t="shared" si="5"/>
        <v>12.704000000000001</v>
      </c>
      <c r="H31" s="218">
        <v>2.2440000000000002</v>
      </c>
      <c r="I31" s="218">
        <v>0.17699999999999999</v>
      </c>
      <c r="J31" s="218">
        <v>10.282999999999999</v>
      </c>
      <c r="K31" s="216">
        <v>704.53</v>
      </c>
      <c r="L31" s="218">
        <f t="shared" si="6"/>
        <v>10.282999999999999</v>
      </c>
      <c r="M31" s="216">
        <v>704.53</v>
      </c>
      <c r="N31" s="31">
        <f t="shared" si="11"/>
        <v>1.4595545966814756E-2</v>
      </c>
      <c r="O31" s="152">
        <v>98.1</v>
      </c>
      <c r="P31" s="220">
        <f t="shared" si="8"/>
        <v>1.4318230593445276</v>
      </c>
      <c r="Q31" s="220">
        <f t="shared" si="9"/>
        <v>875.73275800888541</v>
      </c>
      <c r="R31" s="221">
        <f t="shared" si="10"/>
        <v>85.909383560671657</v>
      </c>
    </row>
    <row r="32" spans="1:22" ht="12.75" customHeight="1" x14ac:dyDescent="0.2">
      <c r="A32" s="595"/>
      <c r="B32" s="294">
        <v>24</v>
      </c>
      <c r="C32" s="224" t="s">
        <v>55</v>
      </c>
      <c r="D32" s="28" t="s">
        <v>47</v>
      </c>
      <c r="E32" s="29">
        <v>19</v>
      </c>
      <c r="F32" s="29">
        <v>1978</v>
      </c>
      <c r="G32" s="30">
        <f t="shared" si="5"/>
        <v>15.867000000000001</v>
      </c>
      <c r="H32" s="30">
        <v>0</v>
      </c>
      <c r="I32" s="30">
        <v>0</v>
      </c>
      <c r="J32" s="30">
        <v>15.867000000000001</v>
      </c>
      <c r="K32" s="30">
        <v>961.74</v>
      </c>
      <c r="L32" s="30">
        <f t="shared" si="6"/>
        <v>15.867000000000001</v>
      </c>
      <c r="M32" s="30">
        <v>961.74</v>
      </c>
      <c r="N32" s="219">
        <f t="shared" si="11"/>
        <v>1.6498221972674528E-2</v>
      </c>
      <c r="O32" s="32">
        <v>98.1</v>
      </c>
      <c r="P32" s="33">
        <f t="shared" si="8"/>
        <v>1.6184755755193712</v>
      </c>
      <c r="Q32" s="33">
        <f t="shared" si="9"/>
        <v>989.89331836047165</v>
      </c>
      <c r="R32" s="42">
        <f t="shared" si="10"/>
        <v>97.108534531162263</v>
      </c>
    </row>
    <row r="33" spans="1:18" s="19" customFormat="1" ht="12.75" customHeight="1" thickBot="1" x14ac:dyDescent="0.25">
      <c r="A33" s="596"/>
      <c r="B33" s="298">
        <v>25</v>
      </c>
      <c r="C33" s="299" t="s">
        <v>99</v>
      </c>
      <c r="D33" s="300" t="s">
        <v>47</v>
      </c>
      <c r="E33" s="260">
        <v>8</v>
      </c>
      <c r="F33" s="260"/>
      <c r="G33" s="261">
        <f t="shared" si="5"/>
        <v>8.2789999999999999</v>
      </c>
      <c r="H33" s="258">
        <v>0</v>
      </c>
      <c r="I33" s="258">
        <v>0</v>
      </c>
      <c r="J33" s="261">
        <v>8.2789999999999999</v>
      </c>
      <c r="K33" s="258">
        <v>488.96</v>
      </c>
      <c r="L33" s="261">
        <f t="shared" si="6"/>
        <v>8.2789999999999999</v>
      </c>
      <c r="M33" s="258">
        <v>488.96</v>
      </c>
      <c r="N33" s="219">
        <f t="shared" si="11"/>
        <v>1.6931855366492148E-2</v>
      </c>
      <c r="O33" s="263">
        <v>98.1</v>
      </c>
      <c r="P33" s="264">
        <f t="shared" si="8"/>
        <v>1.6610150114528797</v>
      </c>
      <c r="Q33" s="264">
        <f t="shared" si="9"/>
        <v>1015.9113219895288</v>
      </c>
      <c r="R33" s="265">
        <f t="shared" si="10"/>
        <v>99.66090068717277</v>
      </c>
    </row>
    <row r="34" spans="1:18" ht="12.75" customHeight="1" x14ac:dyDescent="0.2">
      <c r="A34" s="630" t="s">
        <v>83</v>
      </c>
      <c r="B34" s="289">
        <v>26</v>
      </c>
      <c r="C34" s="242" t="s">
        <v>88</v>
      </c>
      <c r="D34" s="144" t="s">
        <v>47</v>
      </c>
      <c r="E34" s="145">
        <v>20</v>
      </c>
      <c r="F34" s="145"/>
      <c r="G34" s="146">
        <f t="shared" si="5"/>
        <v>18.024000000000001</v>
      </c>
      <c r="H34" s="146">
        <v>0</v>
      </c>
      <c r="I34" s="146">
        <v>0</v>
      </c>
      <c r="J34" s="146">
        <v>18.024000000000001</v>
      </c>
      <c r="K34" s="146">
        <v>1048.6600000000001</v>
      </c>
      <c r="L34" s="146">
        <f t="shared" si="6"/>
        <v>18.024000000000001</v>
      </c>
      <c r="M34" s="146">
        <v>1048.6600000000001</v>
      </c>
      <c r="N34" s="480">
        <f t="shared" si="11"/>
        <v>1.7187648999675776E-2</v>
      </c>
      <c r="O34" s="208">
        <v>98.1</v>
      </c>
      <c r="P34" s="148">
        <f t="shared" si="8"/>
        <v>1.6861083668681935</v>
      </c>
      <c r="Q34" s="148">
        <f t="shared" si="9"/>
        <v>1031.2589399805465</v>
      </c>
      <c r="R34" s="149">
        <f t="shared" si="10"/>
        <v>101.1665020120916</v>
      </c>
    </row>
    <row r="35" spans="1:18" ht="12.75" customHeight="1" x14ac:dyDescent="0.2">
      <c r="A35" s="631"/>
      <c r="B35" s="246">
        <v>27</v>
      </c>
      <c r="C35" s="228" t="s">
        <v>49</v>
      </c>
      <c r="D35" s="88" t="s">
        <v>47</v>
      </c>
      <c r="E35" s="87">
        <v>7</v>
      </c>
      <c r="F35" s="87"/>
      <c r="G35" s="89">
        <f t="shared" si="5"/>
        <v>9.7769999999999992</v>
      </c>
      <c r="H35" s="90">
        <v>0</v>
      </c>
      <c r="I35" s="90">
        <v>0</v>
      </c>
      <c r="J35" s="89">
        <v>9.7769999999999992</v>
      </c>
      <c r="K35" s="90">
        <v>562.04999999999995</v>
      </c>
      <c r="L35" s="89">
        <f t="shared" si="6"/>
        <v>9.7769999999999992</v>
      </c>
      <c r="M35" s="90">
        <v>562.04999999999995</v>
      </c>
      <c r="N35" s="91">
        <f t="shared" si="11"/>
        <v>1.7395249532959702E-2</v>
      </c>
      <c r="O35" s="104">
        <v>98.1</v>
      </c>
      <c r="P35" s="93">
        <f t="shared" si="8"/>
        <v>1.7064739791833468</v>
      </c>
      <c r="Q35" s="93">
        <f t="shared" si="9"/>
        <v>1043.7149719775823</v>
      </c>
      <c r="R35" s="94">
        <f t="shared" si="10"/>
        <v>102.38843875100082</v>
      </c>
    </row>
    <row r="36" spans="1:18" ht="12.75" customHeight="1" x14ac:dyDescent="0.2">
      <c r="A36" s="631"/>
      <c r="B36" s="246">
        <v>28</v>
      </c>
      <c r="C36" s="240" t="s">
        <v>66</v>
      </c>
      <c r="D36" s="90" t="s">
        <v>47</v>
      </c>
      <c r="E36" s="87">
        <v>45</v>
      </c>
      <c r="F36" s="87">
        <v>1972</v>
      </c>
      <c r="G36" s="89">
        <f t="shared" si="5"/>
        <v>27.334</v>
      </c>
      <c r="H36" s="89">
        <v>0</v>
      </c>
      <c r="I36" s="89">
        <v>0</v>
      </c>
      <c r="J36" s="89">
        <v>27.334</v>
      </c>
      <c r="K36" s="89">
        <v>1525.98</v>
      </c>
      <c r="L36" s="89">
        <f t="shared" si="6"/>
        <v>27.334</v>
      </c>
      <c r="M36" s="89">
        <v>1525.98</v>
      </c>
      <c r="N36" s="91">
        <f t="shared" si="11"/>
        <v>1.7912423491788884E-2</v>
      </c>
      <c r="O36" s="104">
        <v>98.1</v>
      </c>
      <c r="P36" s="93">
        <f t="shared" si="8"/>
        <v>1.7572087445444895</v>
      </c>
      <c r="Q36" s="93">
        <f t="shared" si="9"/>
        <v>1074.7454095073331</v>
      </c>
      <c r="R36" s="94">
        <f t="shared" si="10"/>
        <v>105.43252467266937</v>
      </c>
    </row>
    <row r="37" spans="1:18" ht="13.5" customHeight="1" x14ac:dyDescent="0.2">
      <c r="A37" s="631"/>
      <c r="B37" s="246">
        <v>29</v>
      </c>
      <c r="C37" s="240" t="s">
        <v>77</v>
      </c>
      <c r="D37" s="90" t="s">
        <v>47</v>
      </c>
      <c r="E37" s="87">
        <v>14</v>
      </c>
      <c r="F37" s="87">
        <v>1966</v>
      </c>
      <c r="G37" s="89">
        <f t="shared" si="5"/>
        <v>8.9149999999999991</v>
      </c>
      <c r="H37" s="89">
        <v>0</v>
      </c>
      <c r="I37" s="89">
        <v>0</v>
      </c>
      <c r="J37" s="89">
        <v>8.9149999999999991</v>
      </c>
      <c r="K37" s="89">
        <v>487.55</v>
      </c>
      <c r="L37" s="89">
        <f t="shared" si="6"/>
        <v>8.9149999999999991</v>
      </c>
      <c r="M37" s="89">
        <v>487.55</v>
      </c>
      <c r="N37" s="91">
        <f t="shared" si="11"/>
        <v>1.8285304071377292E-2</v>
      </c>
      <c r="O37" s="104">
        <v>98.1</v>
      </c>
      <c r="P37" s="93">
        <f t="shared" si="8"/>
        <v>1.7937883294021122</v>
      </c>
      <c r="Q37" s="93">
        <f t="shared" si="9"/>
        <v>1097.1182442826375</v>
      </c>
      <c r="R37" s="94">
        <f t="shared" si="10"/>
        <v>107.62729976412675</v>
      </c>
    </row>
    <row r="38" spans="1:18" ht="12.75" customHeight="1" x14ac:dyDescent="0.2">
      <c r="A38" s="631"/>
      <c r="B38" s="246">
        <v>30</v>
      </c>
      <c r="C38" s="228" t="s">
        <v>101</v>
      </c>
      <c r="D38" s="88" t="s">
        <v>47</v>
      </c>
      <c r="E38" s="87">
        <v>12</v>
      </c>
      <c r="F38" s="87"/>
      <c r="G38" s="89">
        <f t="shared" si="5"/>
        <v>13.381</v>
      </c>
      <c r="H38" s="90">
        <v>0</v>
      </c>
      <c r="I38" s="90">
        <v>0</v>
      </c>
      <c r="J38" s="89">
        <v>13.381</v>
      </c>
      <c r="K38" s="90">
        <v>731.56</v>
      </c>
      <c r="L38" s="89">
        <f t="shared" si="6"/>
        <v>13.381</v>
      </c>
      <c r="M38" s="90">
        <v>731.56</v>
      </c>
      <c r="N38" s="91">
        <f t="shared" si="11"/>
        <v>1.8291049264585271E-2</v>
      </c>
      <c r="O38" s="104">
        <v>98.1</v>
      </c>
      <c r="P38" s="93">
        <f t="shared" si="8"/>
        <v>1.7943519328558148</v>
      </c>
      <c r="Q38" s="93">
        <f t="shared" si="9"/>
        <v>1097.4629558751162</v>
      </c>
      <c r="R38" s="94">
        <f t="shared" si="10"/>
        <v>107.66111597134889</v>
      </c>
    </row>
    <row r="39" spans="1:18" ht="12.75" customHeight="1" x14ac:dyDescent="0.2">
      <c r="A39" s="631"/>
      <c r="B39" s="246">
        <v>31</v>
      </c>
      <c r="C39" s="228" t="s">
        <v>64</v>
      </c>
      <c r="D39" s="88" t="s">
        <v>47</v>
      </c>
      <c r="E39" s="87">
        <v>17</v>
      </c>
      <c r="F39" s="87"/>
      <c r="G39" s="89">
        <f t="shared" si="5"/>
        <v>13.63</v>
      </c>
      <c r="H39" s="89">
        <v>0</v>
      </c>
      <c r="I39" s="89">
        <v>0</v>
      </c>
      <c r="J39" s="89">
        <v>13.63</v>
      </c>
      <c r="K39" s="90">
        <v>744.88</v>
      </c>
      <c r="L39" s="89">
        <f t="shared" si="6"/>
        <v>13.63</v>
      </c>
      <c r="M39" s="90">
        <v>744.88</v>
      </c>
      <c r="N39" s="91">
        <f t="shared" si="11"/>
        <v>1.8298249382450865E-2</v>
      </c>
      <c r="O39" s="104">
        <v>98.1</v>
      </c>
      <c r="P39" s="93">
        <f t="shared" si="8"/>
        <v>1.7950582644184299</v>
      </c>
      <c r="Q39" s="93">
        <f t="shared" si="9"/>
        <v>1097.8949629470521</v>
      </c>
      <c r="R39" s="94">
        <f t="shared" si="10"/>
        <v>107.70349586510581</v>
      </c>
    </row>
    <row r="40" spans="1:18" ht="12.75" customHeight="1" x14ac:dyDescent="0.2">
      <c r="A40" s="631"/>
      <c r="B40" s="246">
        <v>32</v>
      </c>
      <c r="C40" s="242" t="s">
        <v>57</v>
      </c>
      <c r="D40" s="143" t="s">
        <v>47</v>
      </c>
      <c r="E40" s="145">
        <v>10</v>
      </c>
      <c r="F40" s="145">
        <v>1973</v>
      </c>
      <c r="G40" s="146">
        <f t="shared" si="5"/>
        <v>14.717000000000001</v>
      </c>
      <c r="H40" s="146">
        <v>0</v>
      </c>
      <c r="I40" s="146">
        <v>0</v>
      </c>
      <c r="J40" s="146">
        <v>14.717000000000001</v>
      </c>
      <c r="K40" s="146">
        <v>796.55</v>
      </c>
      <c r="L40" s="146">
        <f t="shared" si="6"/>
        <v>14.717000000000001</v>
      </c>
      <c r="M40" s="146">
        <v>796.55</v>
      </c>
      <c r="N40" s="91">
        <f t="shared" si="11"/>
        <v>1.8475927437072378E-2</v>
      </c>
      <c r="O40" s="208">
        <v>98.1</v>
      </c>
      <c r="P40" s="148">
        <f t="shared" si="8"/>
        <v>1.8124884815768001</v>
      </c>
      <c r="Q40" s="148">
        <f t="shared" si="9"/>
        <v>1108.5556462243426</v>
      </c>
      <c r="R40" s="149">
        <f t="shared" si="10"/>
        <v>108.74930889460799</v>
      </c>
    </row>
    <row r="41" spans="1:18" ht="14.25" customHeight="1" x14ac:dyDescent="0.2">
      <c r="A41" s="631"/>
      <c r="B41" s="246">
        <v>33</v>
      </c>
      <c r="C41" s="228" t="s">
        <v>73</v>
      </c>
      <c r="D41" s="88" t="s">
        <v>47</v>
      </c>
      <c r="E41" s="87">
        <v>5</v>
      </c>
      <c r="F41" s="87"/>
      <c r="G41" s="89">
        <f t="shared" si="5"/>
        <v>6.9720000000000004</v>
      </c>
      <c r="H41" s="90">
        <v>0</v>
      </c>
      <c r="I41" s="90">
        <v>0</v>
      </c>
      <c r="J41" s="89">
        <v>6.9720000000000004</v>
      </c>
      <c r="K41" s="90">
        <v>374.02</v>
      </c>
      <c r="L41" s="89">
        <f t="shared" si="6"/>
        <v>6.9720000000000004</v>
      </c>
      <c r="M41" s="90">
        <v>374.02</v>
      </c>
      <c r="N41" s="91">
        <f t="shared" si="11"/>
        <v>1.8640714400299453E-2</v>
      </c>
      <c r="O41" s="104">
        <v>98.1</v>
      </c>
      <c r="P41" s="93">
        <f t="shared" si="8"/>
        <v>1.8286540826693762</v>
      </c>
      <c r="Q41" s="93">
        <f t="shared" si="9"/>
        <v>1118.4428640179672</v>
      </c>
      <c r="R41" s="94">
        <f t="shared" si="10"/>
        <v>109.71924496016257</v>
      </c>
    </row>
    <row r="42" spans="1:18" ht="12.75" customHeight="1" x14ac:dyDescent="0.2">
      <c r="A42" s="631"/>
      <c r="B42" s="246">
        <v>34</v>
      </c>
      <c r="C42" s="240" t="s">
        <v>59</v>
      </c>
      <c r="D42" s="90" t="s">
        <v>47</v>
      </c>
      <c r="E42" s="87">
        <v>8</v>
      </c>
      <c r="F42" s="87">
        <v>1970</v>
      </c>
      <c r="G42" s="89">
        <f t="shared" ref="G42:G65" si="12">H42+I42+J42</f>
        <v>7.7249999999999996</v>
      </c>
      <c r="H42" s="89">
        <v>0</v>
      </c>
      <c r="I42" s="89">
        <v>0</v>
      </c>
      <c r="J42" s="89">
        <v>7.7249999999999996</v>
      </c>
      <c r="K42" s="89">
        <v>412.7</v>
      </c>
      <c r="L42" s="89">
        <f t="shared" ref="L42:L65" si="13">J42</f>
        <v>7.7249999999999996</v>
      </c>
      <c r="M42" s="89">
        <v>412.7</v>
      </c>
      <c r="N42" s="91">
        <f t="shared" si="11"/>
        <v>1.8718197237702933E-2</v>
      </c>
      <c r="O42" s="104">
        <v>98.1</v>
      </c>
      <c r="P42" s="93">
        <f t="shared" ref="P42:P65" si="14">N42*O42</f>
        <v>1.8362551490186576</v>
      </c>
      <c r="Q42" s="93">
        <f t="shared" ref="Q42:Q65" si="15">N42*60*1000</f>
        <v>1123.0918342621758</v>
      </c>
      <c r="R42" s="94">
        <f t="shared" ref="R42:R65" si="16">Q42*O42/1000</f>
        <v>110.17530894111944</v>
      </c>
    </row>
    <row r="43" spans="1:18" ht="12.75" customHeight="1" x14ac:dyDescent="0.2">
      <c r="A43" s="631"/>
      <c r="B43" s="246">
        <v>35</v>
      </c>
      <c r="C43" s="240" t="s">
        <v>87</v>
      </c>
      <c r="D43" s="90" t="s">
        <v>47</v>
      </c>
      <c r="E43" s="87">
        <v>41</v>
      </c>
      <c r="F43" s="87"/>
      <c r="G43" s="89">
        <f t="shared" si="12"/>
        <v>24.928000000000001</v>
      </c>
      <c r="H43" s="89">
        <v>0</v>
      </c>
      <c r="I43" s="89">
        <v>0</v>
      </c>
      <c r="J43" s="89">
        <v>24.928000000000001</v>
      </c>
      <c r="K43" s="89">
        <v>1275.3499999999999</v>
      </c>
      <c r="L43" s="89">
        <f t="shared" si="13"/>
        <v>24.928000000000001</v>
      </c>
      <c r="M43" s="89">
        <v>1275.3499999999999</v>
      </c>
      <c r="N43" s="91">
        <f t="shared" si="11"/>
        <v>1.9546006978476499E-2</v>
      </c>
      <c r="O43" s="104">
        <v>98.1</v>
      </c>
      <c r="P43" s="93">
        <f t="shared" si="14"/>
        <v>1.9174632845885444</v>
      </c>
      <c r="Q43" s="93">
        <f t="shared" si="15"/>
        <v>1172.7604187085899</v>
      </c>
      <c r="R43" s="94">
        <f t="shared" si="16"/>
        <v>115.04779707531266</v>
      </c>
    </row>
    <row r="44" spans="1:18" ht="12.75" customHeight="1" x14ac:dyDescent="0.2">
      <c r="A44" s="631"/>
      <c r="B44" s="246">
        <v>36</v>
      </c>
      <c r="C44" s="240" t="s">
        <v>52</v>
      </c>
      <c r="D44" s="90" t="s">
        <v>47</v>
      </c>
      <c r="E44" s="87">
        <v>17</v>
      </c>
      <c r="F44" s="87">
        <v>1975</v>
      </c>
      <c r="G44" s="89">
        <f t="shared" si="12"/>
        <v>26.292999999999999</v>
      </c>
      <c r="H44" s="89">
        <v>0</v>
      </c>
      <c r="I44" s="89">
        <v>0</v>
      </c>
      <c r="J44" s="89">
        <v>26.292999999999999</v>
      </c>
      <c r="K44" s="89">
        <v>1315.92</v>
      </c>
      <c r="L44" s="89">
        <f t="shared" si="13"/>
        <v>26.292999999999999</v>
      </c>
      <c r="M44" s="89">
        <v>1315.92</v>
      </c>
      <c r="N44" s="91">
        <f t="shared" si="11"/>
        <v>1.9980697914766855E-2</v>
      </c>
      <c r="O44" s="104">
        <v>98.1</v>
      </c>
      <c r="P44" s="93">
        <f t="shared" si="14"/>
        <v>1.9601064654386284</v>
      </c>
      <c r="Q44" s="93">
        <f t="shared" si="15"/>
        <v>1198.8418748860113</v>
      </c>
      <c r="R44" s="94">
        <f t="shared" si="16"/>
        <v>117.60638792631769</v>
      </c>
    </row>
    <row r="45" spans="1:18" ht="12.75" customHeight="1" x14ac:dyDescent="0.2">
      <c r="A45" s="631"/>
      <c r="B45" s="246">
        <v>37</v>
      </c>
      <c r="C45" s="240" t="s">
        <v>51</v>
      </c>
      <c r="D45" s="90" t="s">
        <v>47</v>
      </c>
      <c r="E45" s="87">
        <v>17</v>
      </c>
      <c r="F45" s="87">
        <v>1973</v>
      </c>
      <c r="G45" s="89">
        <f t="shared" si="12"/>
        <v>27.167000000000002</v>
      </c>
      <c r="H45" s="89">
        <v>0</v>
      </c>
      <c r="I45" s="89">
        <v>0</v>
      </c>
      <c r="J45" s="89">
        <v>27.167000000000002</v>
      </c>
      <c r="K45" s="89">
        <v>1317.97</v>
      </c>
      <c r="L45" s="89">
        <f t="shared" si="13"/>
        <v>27.167000000000002</v>
      </c>
      <c r="M45" s="89">
        <v>1317.97</v>
      </c>
      <c r="N45" s="91">
        <f t="shared" si="11"/>
        <v>2.0612760533244307E-2</v>
      </c>
      <c r="O45" s="104">
        <v>98.1</v>
      </c>
      <c r="P45" s="93">
        <f t="shared" si="14"/>
        <v>2.0221118083112666</v>
      </c>
      <c r="Q45" s="93">
        <f t="shared" si="15"/>
        <v>1236.7656319946584</v>
      </c>
      <c r="R45" s="94">
        <f t="shared" si="16"/>
        <v>121.32670849867598</v>
      </c>
    </row>
    <row r="46" spans="1:18" ht="12.75" customHeight="1" x14ac:dyDescent="0.2">
      <c r="A46" s="631"/>
      <c r="B46" s="289">
        <v>38</v>
      </c>
      <c r="C46" s="242" t="s">
        <v>79</v>
      </c>
      <c r="D46" s="144" t="s">
        <v>47</v>
      </c>
      <c r="E46" s="145">
        <v>16</v>
      </c>
      <c r="F46" s="145">
        <v>1978</v>
      </c>
      <c r="G46" s="146">
        <f t="shared" si="12"/>
        <v>10.384</v>
      </c>
      <c r="H46" s="146">
        <v>0</v>
      </c>
      <c r="I46" s="146">
        <v>0</v>
      </c>
      <c r="J46" s="146">
        <v>10.384</v>
      </c>
      <c r="K46" s="146">
        <v>492.25</v>
      </c>
      <c r="L46" s="146">
        <f t="shared" si="13"/>
        <v>10.384</v>
      </c>
      <c r="M46" s="146">
        <v>492.25</v>
      </c>
      <c r="N46" s="91">
        <f t="shared" si="11"/>
        <v>2.1094972067039107E-2</v>
      </c>
      <c r="O46" s="208">
        <v>98.1</v>
      </c>
      <c r="P46" s="148">
        <f t="shared" si="14"/>
        <v>2.0694167597765363</v>
      </c>
      <c r="Q46" s="148">
        <f t="shared" si="15"/>
        <v>1265.6983240223465</v>
      </c>
      <c r="R46" s="149">
        <f t="shared" si="16"/>
        <v>124.16500558659217</v>
      </c>
    </row>
    <row r="47" spans="1:18" ht="12.75" customHeight="1" x14ac:dyDescent="0.2">
      <c r="A47" s="631"/>
      <c r="B47" s="289">
        <v>39</v>
      </c>
      <c r="C47" s="242" t="s">
        <v>86</v>
      </c>
      <c r="D47" s="144" t="s">
        <v>47</v>
      </c>
      <c r="E47" s="145">
        <v>32</v>
      </c>
      <c r="F47" s="145"/>
      <c r="G47" s="146">
        <f t="shared" si="12"/>
        <v>37.393999999999998</v>
      </c>
      <c r="H47" s="146">
        <v>0</v>
      </c>
      <c r="I47" s="146">
        <v>0</v>
      </c>
      <c r="J47" s="146">
        <v>37.393999999999998</v>
      </c>
      <c r="K47" s="146">
        <v>1770.01</v>
      </c>
      <c r="L47" s="146">
        <f t="shared" si="13"/>
        <v>37.393999999999998</v>
      </c>
      <c r="M47" s="146">
        <v>1770.01</v>
      </c>
      <c r="N47" s="91">
        <f t="shared" si="11"/>
        <v>2.112643431393043E-2</v>
      </c>
      <c r="O47" s="208">
        <v>98.1</v>
      </c>
      <c r="P47" s="148">
        <f t="shared" si="14"/>
        <v>2.0725032061965751</v>
      </c>
      <c r="Q47" s="148">
        <f t="shared" si="15"/>
        <v>1267.586058835826</v>
      </c>
      <c r="R47" s="149">
        <f t="shared" si="16"/>
        <v>124.35019237179452</v>
      </c>
    </row>
    <row r="48" spans="1:18" ht="12" customHeight="1" x14ac:dyDescent="0.2">
      <c r="A48" s="631"/>
      <c r="B48" s="246">
        <v>40</v>
      </c>
      <c r="C48" s="240" t="s">
        <v>76</v>
      </c>
      <c r="D48" s="90" t="s">
        <v>47</v>
      </c>
      <c r="E48" s="87">
        <v>4</v>
      </c>
      <c r="F48" s="87">
        <v>1973</v>
      </c>
      <c r="G48" s="89">
        <f t="shared" si="12"/>
        <v>3.6960000000000002</v>
      </c>
      <c r="H48" s="89">
        <v>0</v>
      </c>
      <c r="I48" s="89">
        <v>0</v>
      </c>
      <c r="J48" s="89">
        <v>3.6960000000000002</v>
      </c>
      <c r="K48" s="89">
        <v>174.77</v>
      </c>
      <c r="L48" s="89">
        <f t="shared" si="13"/>
        <v>3.6960000000000002</v>
      </c>
      <c r="M48" s="89">
        <v>174.77</v>
      </c>
      <c r="N48" s="91">
        <f t="shared" si="11"/>
        <v>2.1147794243863365E-2</v>
      </c>
      <c r="O48" s="476">
        <v>98.1</v>
      </c>
      <c r="P48" s="93">
        <f t="shared" si="14"/>
        <v>2.0745986153229961</v>
      </c>
      <c r="Q48" s="93">
        <f t="shared" si="15"/>
        <v>1268.8676546318018</v>
      </c>
      <c r="R48" s="94">
        <f t="shared" si="16"/>
        <v>124.47591691937974</v>
      </c>
    </row>
    <row r="49" spans="1:18" ht="12" customHeight="1" thickBot="1" x14ac:dyDescent="0.25">
      <c r="A49" s="632"/>
      <c r="B49" s="288">
        <v>41</v>
      </c>
      <c r="C49" s="335" t="s">
        <v>69</v>
      </c>
      <c r="D49" s="178" t="s">
        <v>47</v>
      </c>
      <c r="E49" s="106">
        <v>24</v>
      </c>
      <c r="F49" s="106"/>
      <c r="G49" s="107">
        <f t="shared" si="12"/>
        <v>20.503</v>
      </c>
      <c r="H49" s="107">
        <v>0.255</v>
      </c>
      <c r="I49" s="107">
        <v>0.23599999999999999</v>
      </c>
      <c r="J49" s="107">
        <v>20.012</v>
      </c>
      <c r="K49" s="108">
        <v>940.14</v>
      </c>
      <c r="L49" s="107">
        <f t="shared" si="13"/>
        <v>20.012</v>
      </c>
      <c r="M49" s="108">
        <v>940.14</v>
      </c>
      <c r="N49" s="147">
        <f t="shared" si="11"/>
        <v>2.1286191418299402E-2</v>
      </c>
      <c r="O49" s="179">
        <v>98.1</v>
      </c>
      <c r="P49" s="110">
        <f t="shared" si="14"/>
        <v>2.0881753781351713</v>
      </c>
      <c r="Q49" s="110">
        <f t="shared" si="15"/>
        <v>1277.171485097964</v>
      </c>
      <c r="R49" s="111">
        <f t="shared" si="16"/>
        <v>125.29052268811026</v>
      </c>
    </row>
    <row r="50" spans="1:18" ht="12" customHeight="1" x14ac:dyDescent="0.2">
      <c r="A50" s="588" t="s">
        <v>84</v>
      </c>
      <c r="B50" s="305">
        <v>42</v>
      </c>
      <c r="C50" s="249" t="s">
        <v>65</v>
      </c>
      <c r="D50" s="114" t="s">
        <v>47</v>
      </c>
      <c r="E50" s="43">
        <v>6</v>
      </c>
      <c r="F50" s="43">
        <v>1971</v>
      </c>
      <c r="G50" s="113">
        <f t="shared" si="12"/>
        <v>7.2809999999999997</v>
      </c>
      <c r="H50" s="113">
        <v>0</v>
      </c>
      <c r="I50" s="113">
        <v>0</v>
      </c>
      <c r="J50" s="113">
        <v>7.2809999999999997</v>
      </c>
      <c r="K50" s="113">
        <v>328.45</v>
      </c>
      <c r="L50" s="113">
        <f t="shared" si="13"/>
        <v>7.2809999999999997</v>
      </c>
      <c r="M50" s="113">
        <v>328.45</v>
      </c>
      <c r="N50" s="481">
        <f t="shared" si="11"/>
        <v>2.2167757649566144E-2</v>
      </c>
      <c r="O50" s="307">
        <v>98.1</v>
      </c>
      <c r="P50" s="116">
        <f t="shared" si="14"/>
        <v>2.1746570254224387</v>
      </c>
      <c r="Q50" s="116">
        <f t="shared" si="15"/>
        <v>1330.0654589739686</v>
      </c>
      <c r="R50" s="117">
        <f t="shared" si="16"/>
        <v>130.47942152534631</v>
      </c>
    </row>
    <row r="51" spans="1:18" ht="12" customHeight="1" x14ac:dyDescent="0.2">
      <c r="A51" s="589"/>
      <c r="B51" s="256">
        <v>43</v>
      </c>
      <c r="C51" s="251" t="s">
        <v>62</v>
      </c>
      <c r="D51" s="50" t="s">
        <v>47</v>
      </c>
      <c r="E51" s="45">
        <v>10</v>
      </c>
      <c r="F51" s="45"/>
      <c r="G51" s="46">
        <f t="shared" si="12"/>
        <v>13.49</v>
      </c>
      <c r="H51" s="44">
        <v>0.153</v>
      </c>
      <c r="I51" s="44">
        <v>9.8000000000000004E-2</v>
      </c>
      <c r="J51" s="46">
        <v>13.239000000000001</v>
      </c>
      <c r="K51" s="44">
        <v>595.69000000000005</v>
      </c>
      <c r="L51" s="46">
        <f t="shared" si="13"/>
        <v>13.239000000000001</v>
      </c>
      <c r="M51" s="44">
        <v>595.69000000000005</v>
      </c>
      <c r="N51" s="47">
        <f t="shared" si="11"/>
        <v>2.2224647047961187E-2</v>
      </c>
      <c r="O51" s="48">
        <v>98.1</v>
      </c>
      <c r="P51" s="49">
        <f t="shared" si="14"/>
        <v>2.1802378754049925</v>
      </c>
      <c r="Q51" s="49">
        <f t="shared" si="15"/>
        <v>1333.4788228776713</v>
      </c>
      <c r="R51" s="51">
        <f t="shared" si="16"/>
        <v>130.81427252429955</v>
      </c>
    </row>
    <row r="52" spans="1:18" s="24" customFormat="1" ht="12" customHeight="1" x14ac:dyDescent="0.2">
      <c r="A52" s="589"/>
      <c r="B52" s="256">
        <v>44</v>
      </c>
      <c r="C52" s="251" t="s">
        <v>54</v>
      </c>
      <c r="D52" s="50" t="s">
        <v>47</v>
      </c>
      <c r="E52" s="45">
        <v>18</v>
      </c>
      <c r="F52" s="45"/>
      <c r="G52" s="46">
        <f t="shared" si="12"/>
        <v>18.440000000000001</v>
      </c>
      <c r="H52" s="46">
        <v>0</v>
      </c>
      <c r="I52" s="46">
        <v>0</v>
      </c>
      <c r="J52" s="46">
        <v>18.440000000000001</v>
      </c>
      <c r="K52" s="44">
        <v>801.57</v>
      </c>
      <c r="L52" s="46">
        <f t="shared" si="13"/>
        <v>18.440000000000001</v>
      </c>
      <c r="M52" s="44">
        <v>801.57</v>
      </c>
      <c r="N52" s="47">
        <f t="shared" si="11"/>
        <v>2.3004852976034534E-2</v>
      </c>
      <c r="O52" s="48">
        <v>98.1</v>
      </c>
      <c r="P52" s="49">
        <f t="shared" si="14"/>
        <v>2.2567760769489875</v>
      </c>
      <c r="Q52" s="49">
        <f t="shared" si="15"/>
        <v>1380.291178562072</v>
      </c>
      <c r="R52" s="51">
        <f t="shared" si="16"/>
        <v>135.40656461693925</v>
      </c>
    </row>
    <row r="53" spans="1:18" ht="12" customHeight="1" x14ac:dyDescent="0.2">
      <c r="A53" s="589"/>
      <c r="B53" s="305">
        <v>45</v>
      </c>
      <c r="C53" s="306" t="s">
        <v>102</v>
      </c>
      <c r="D53" s="112" t="s">
        <v>47</v>
      </c>
      <c r="E53" s="43">
        <v>12</v>
      </c>
      <c r="F53" s="43"/>
      <c r="G53" s="113">
        <f t="shared" si="12"/>
        <v>12.603999999999999</v>
      </c>
      <c r="H53" s="114">
        <v>0</v>
      </c>
      <c r="I53" s="114">
        <v>0</v>
      </c>
      <c r="J53" s="113">
        <v>12.603999999999999</v>
      </c>
      <c r="K53" s="114">
        <v>544.66</v>
      </c>
      <c r="L53" s="113">
        <f t="shared" si="13"/>
        <v>12.603999999999999</v>
      </c>
      <c r="M53" s="114">
        <v>544.66</v>
      </c>
      <c r="N53" s="47">
        <f t="shared" si="11"/>
        <v>2.3141042118018582E-2</v>
      </c>
      <c r="O53" s="307">
        <v>98.1</v>
      </c>
      <c r="P53" s="116">
        <f t="shared" si="14"/>
        <v>2.2701362317776228</v>
      </c>
      <c r="Q53" s="116">
        <f t="shared" si="15"/>
        <v>1388.4625270811148</v>
      </c>
      <c r="R53" s="117">
        <f t="shared" si="16"/>
        <v>136.20817390665735</v>
      </c>
    </row>
    <row r="54" spans="1:18" ht="12" customHeight="1" x14ac:dyDescent="0.2">
      <c r="A54" s="589"/>
      <c r="B54" s="256">
        <v>46</v>
      </c>
      <c r="C54" s="251" t="s">
        <v>70</v>
      </c>
      <c r="D54" s="50" t="s">
        <v>47</v>
      </c>
      <c r="E54" s="45">
        <v>7</v>
      </c>
      <c r="F54" s="45"/>
      <c r="G54" s="46">
        <f t="shared" si="12"/>
        <v>7.9950000000000001</v>
      </c>
      <c r="H54" s="44">
        <v>0</v>
      </c>
      <c r="I54" s="44">
        <v>0</v>
      </c>
      <c r="J54" s="46">
        <v>7.9950000000000001</v>
      </c>
      <c r="K54" s="44">
        <v>341.47</v>
      </c>
      <c r="L54" s="46">
        <f t="shared" si="13"/>
        <v>7.9950000000000001</v>
      </c>
      <c r="M54" s="44">
        <v>341.47</v>
      </c>
      <c r="N54" s="47">
        <f t="shared" si="11"/>
        <v>2.3413477025800215E-2</v>
      </c>
      <c r="O54" s="48">
        <v>98.1</v>
      </c>
      <c r="P54" s="49">
        <f t="shared" si="14"/>
        <v>2.2968620962310009</v>
      </c>
      <c r="Q54" s="49">
        <f t="shared" si="15"/>
        <v>1404.808621548013</v>
      </c>
      <c r="R54" s="51">
        <f t="shared" si="16"/>
        <v>137.81172577386005</v>
      </c>
    </row>
    <row r="55" spans="1:18" ht="12" customHeight="1" x14ac:dyDescent="0.2">
      <c r="A55" s="589"/>
      <c r="B55" s="256">
        <v>47</v>
      </c>
      <c r="C55" s="250" t="s">
        <v>58</v>
      </c>
      <c r="D55" s="44" t="s">
        <v>47</v>
      </c>
      <c r="E55" s="45">
        <v>8</v>
      </c>
      <c r="F55" s="45">
        <v>1965</v>
      </c>
      <c r="G55" s="46">
        <f t="shared" si="12"/>
        <v>9.5760000000000005</v>
      </c>
      <c r="H55" s="46">
        <v>0</v>
      </c>
      <c r="I55" s="46">
        <v>0</v>
      </c>
      <c r="J55" s="46">
        <v>9.5760000000000005</v>
      </c>
      <c r="K55" s="46">
        <v>398.85</v>
      </c>
      <c r="L55" s="46">
        <f t="shared" si="13"/>
        <v>9.5760000000000005</v>
      </c>
      <c r="M55" s="46">
        <v>398.85</v>
      </c>
      <c r="N55" s="47">
        <f t="shared" si="11"/>
        <v>2.4009025949605113E-2</v>
      </c>
      <c r="O55" s="48">
        <v>98.1</v>
      </c>
      <c r="P55" s="49">
        <f t="shared" si="14"/>
        <v>2.3552854456562615</v>
      </c>
      <c r="Q55" s="49">
        <f t="shared" si="15"/>
        <v>1440.5415569763068</v>
      </c>
      <c r="R55" s="51">
        <f t="shared" si="16"/>
        <v>141.31712673937568</v>
      </c>
    </row>
    <row r="56" spans="1:18" ht="13.5" customHeight="1" x14ac:dyDescent="0.2">
      <c r="A56" s="589"/>
      <c r="B56" s="256">
        <v>48</v>
      </c>
      <c r="C56" s="250" t="s">
        <v>68</v>
      </c>
      <c r="D56" s="44" t="s">
        <v>47</v>
      </c>
      <c r="E56" s="45">
        <v>7</v>
      </c>
      <c r="F56" s="45">
        <v>1984</v>
      </c>
      <c r="G56" s="46">
        <f t="shared" si="12"/>
        <v>7.2629999999999999</v>
      </c>
      <c r="H56" s="46">
        <v>0</v>
      </c>
      <c r="I56" s="46">
        <v>0</v>
      </c>
      <c r="J56" s="46">
        <v>7.2629999999999999</v>
      </c>
      <c r="K56" s="46">
        <v>300.69</v>
      </c>
      <c r="L56" s="46">
        <f t="shared" si="13"/>
        <v>7.2629999999999999</v>
      </c>
      <c r="M56" s="46">
        <v>300.69</v>
      </c>
      <c r="N56" s="47">
        <f t="shared" si="11"/>
        <v>2.4154444777012871E-2</v>
      </c>
      <c r="O56" s="48">
        <v>98.1</v>
      </c>
      <c r="P56" s="49">
        <f t="shared" si="14"/>
        <v>2.3695510326249627</v>
      </c>
      <c r="Q56" s="131">
        <f t="shared" si="15"/>
        <v>1449.2666866207721</v>
      </c>
      <c r="R56" s="51">
        <f t="shared" si="16"/>
        <v>142.17306195749774</v>
      </c>
    </row>
    <row r="57" spans="1:18" ht="12" customHeight="1" x14ac:dyDescent="0.2">
      <c r="A57" s="589"/>
      <c r="B57" s="256">
        <v>49</v>
      </c>
      <c r="C57" s="250" t="s">
        <v>75</v>
      </c>
      <c r="D57" s="44" t="s">
        <v>47</v>
      </c>
      <c r="E57" s="45">
        <v>8</v>
      </c>
      <c r="F57" s="45">
        <v>1966</v>
      </c>
      <c r="G57" s="46">
        <f t="shared" si="12"/>
        <v>8.5709999999999997</v>
      </c>
      <c r="H57" s="46">
        <v>0</v>
      </c>
      <c r="I57" s="46">
        <v>0</v>
      </c>
      <c r="J57" s="46">
        <v>8.5709999999999997</v>
      </c>
      <c r="K57" s="46">
        <v>350.82</v>
      </c>
      <c r="L57" s="46">
        <f t="shared" si="13"/>
        <v>8.5709999999999997</v>
      </c>
      <c r="M57" s="46">
        <v>350.82</v>
      </c>
      <c r="N57" s="47">
        <f t="shared" si="11"/>
        <v>2.4431332307166067E-2</v>
      </c>
      <c r="O57" s="48">
        <v>98.1</v>
      </c>
      <c r="P57" s="49">
        <f t="shared" si="14"/>
        <v>2.3967136993329912</v>
      </c>
      <c r="Q57" s="49">
        <f t="shared" si="15"/>
        <v>1465.8799384299641</v>
      </c>
      <c r="R57" s="51">
        <f t="shared" si="16"/>
        <v>143.8028219599795</v>
      </c>
    </row>
    <row r="58" spans="1:18" ht="12" customHeight="1" x14ac:dyDescent="0.2">
      <c r="A58" s="589"/>
      <c r="B58" s="256">
        <v>50</v>
      </c>
      <c r="C58" s="251" t="s">
        <v>100</v>
      </c>
      <c r="D58" s="50" t="s">
        <v>47</v>
      </c>
      <c r="E58" s="45">
        <v>6</v>
      </c>
      <c r="F58" s="45"/>
      <c r="G58" s="46">
        <f t="shared" si="12"/>
        <v>5.4009999999999998</v>
      </c>
      <c r="H58" s="44">
        <v>0</v>
      </c>
      <c r="I58" s="44">
        <v>0</v>
      </c>
      <c r="J58" s="46">
        <v>5.4009999999999998</v>
      </c>
      <c r="K58" s="44">
        <v>220.29</v>
      </c>
      <c r="L58" s="46">
        <f t="shared" si="13"/>
        <v>5.4009999999999998</v>
      </c>
      <c r="M58" s="44">
        <v>220.29</v>
      </c>
      <c r="N58" s="47">
        <f t="shared" si="11"/>
        <v>2.4517681238367606E-2</v>
      </c>
      <c r="O58" s="48">
        <v>98.1</v>
      </c>
      <c r="P58" s="49">
        <f t="shared" si="14"/>
        <v>2.4051845294838619</v>
      </c>
      <c r="Q58" s="49">
        <f t="shared" si="15"/>
        <v>1471.0608743020564</v>
      </c>
      <c r="R58" s="51">
        <f t="shared" si="16"/>
        <v>144.31107176903171</v>
      </c>
    </row>
    <row r="59" spans="1:18" ht="14.25" customHeight="1" x14ac:dyDescent="0.2">
      <c r="A59" s="589"/>
      <c r="B59" s="256">
        <v>51</v>
      </c>
      <c r="C59" s="250" t="s">
        <v>61</v>
      </c>
      <c r="D59" s="44" t="s">
        <v>47</v>
      </c>
      <c r="E59" s="45">
        <v>7</v>
      </c>
      <c r="F59" s="45"/>
      <c r="G59" s="46">
        <f t="shared" si="12"/>
        <v>10.190999999999999</v>
      </c>
      <c r="H59" s="44">
        <v>0</v>
      </c>
      <c r="I59" s="46">
        <v>0.94599999999999995</v>
      </c>
      <c r="J59" s="46">
        <v>9.2449999999999992</v>
      </c>
      <c r="K59" s="44">
        <v>374.68</v>
      </c>
      <c r="L59" s="46">
        <f t="shared" si="13"/>
        <v>9.2449999999999992</v>
      </c>
      <c r="M59" s="44">
        <v>374.68</v>
      </c>
      <c r="N59" s="47">
        <f t="shared" si="11"/>
        <v>2.4674388811786054E-2</v>
      </c>
      <c r="O59" s="48">
        <v>98.1</v>
      </c>
      <c r="P59" s="49">
        <f t="shared" si="14"/>
        <v>2.4205575424362116</v>
      </c>
      <c r="Q59" s="49">
        <f t="shared" si="15"/>
        <v>1480.4633287071631</v>
      </c>
      <c r="R59" s="51">
        <f t="shared" si="16"/>
        <v>145.23345254617269</v>
      </c>
    </row>
    <row r="60" spans="1:18" ht="13.5" customHeight="1" x14ac:dyDescent="0.2">
      <c r="A60" s="589"/>
      <c r="B60" s="256">
        <v>52</v>
      </c>
      <c r="C60" s="251" t="s">
        <v>74</v>
      </c>
      <c r="D60" s="50" t="s">
        <v>47</v>
      </c>
      <c r="E60" s="45">
        <v>7</v>
      </c>
      <c r="F60" s="45"/>
      <c r="G60" s="46">
        <f t="shared" si="12"/>
        <v>7.766</v>
      </c>
      <c r="H60" s="44">
        <v>0</v>
      </c>
      <c r="I60" s="44">
        <v>0</v>
      </c>
      <c r="J60" s="46">
        <v>7.766</v>
      </c>
      <c r="K60" s="44">
        <v>308.89</v>
      </c>
      <c r="L60" s="46">
        <f t="shared" si="13"/>
        <v>7.766</v>
      </c>
      <c r="M60" s="44">
        <v>308.89</v>
      </c>
      <c r="N60" s="47">
        <f t="shared" si="11"/>
        <v>2.5141636181164818E-2</v>
      </c>
      <c r="O60" s="48">
        <v>98.1</v>
      </c>
      <c r="P60" s="49">
        <f t="shared" si="14"/>
        <v>2.4663945093722686</v>
      </c>
      <c r="Q60" s="49">
        <f t="shared" si="15"/>
        <v>1508.498170869889</v>
      </c>
      <c r="R60" s="51">
        <f t="shared" si="16"/>
        <v>147.9836705623361</v>
      </c>
    </row>
    <row r="61" spans="1:18" ht="13.5" customHeight="1" x14ac:dyDescent="0.2">
      <c r="A61" s="589"/>
      <c r="B61" s="256">
        <v>53</v>
      </c>
      <c r="C61" s="252" t="s">
        <v>56</v>
      </c>
      <c r="D61" s="50" t="s">
        <v>47</v>
      </c>
      <c r="E61" s="209">
        <v>11</v>
      </c>
      <c r="F61" s="209"/>
      <c r="G61" s="46">
        <f t="shared" si="12"/>
        <v>16.998000000000001</v>
      </c>
      <c r="H61" s="211">
        <v>0</v>
      </c>
      <c r="I61" s="211">
        <v>0</v>
      </c>
      <c r="J61" s="210">
        <v>16.998000000000001</v>
      </c>
      <c r="K61" s="211">
        <v>669.02</v>
      </c>
      <c r="L61" s="210">
        <f t="shared" si="13"/>
        <v>16.998000000000001</v>
      </c>
      <c r="M61" s="211">
        <v>669.02</v>
      </c>
      <c r="N61" s="47">
        <f t="shared" si="11"/>
        <v>2.5407312187976445E-2</v>
      </c>
      <c r="O61" s="48">
        <v>98.1</v>
      </c>
      <c r="P61" s="49">
        <f t="shared" si="14"/>
        <v>2.4924573256404892</v>
      </c>
      <c r="Q61" s="213">
        <f t="shared" si="15"/>
        <v>1524.4387312785868</v>
      </c>
      <c r="R61" s="51">
        <f t="shared" si="16"/>
        <v>149.54743953842936</v>
      </c>
    </row>
    <row r="62" spans="1:18" ht="13.5" customHeight="1" x14ac:dyDescent="0.2">
      <c r="A62" s="589"/>
      <c r="B62" s="256">
        <v>54</v>
      </c>
      <c r="C62" s="252" t="s">
        <v>67</v>
      </c>
      <c r="D62" s="50" t="s">
        <v>47</v>
      </c>
      <c r="E62" s="209">
        <v>1</v>
      </c>
      <c r="F62" s="209"/>
      <c r="G62" s="46">
        <f t="shared" si="12"/>
        <v>1.639</v>
      </c>
      <c r="H62" s="211">
        <v>0</v>
      </c>
      <c r="I62" s="211">
        <v>0</v>
      </c>
      <c r="J62" s="210">
        <v>1.639</v>
      </c>
      <c r="K62" s="211">
        <v>60.09</v>
      </c>
      <c r="L62" s="210">
        <f t="shared" si="13"/>
        <v>1.639</v>
      </c>
      <c r="M62" s="211">
        <v>60.09</v>
      </c>
      <c r="N62" s="47">
        <f t="shared" si="11"/>
        <v>2.7275753037110998E-2</v>
      </c>
      <c r="O62" s="48">
        <v>98.1</v>
      </c>
      <c r="P62" s="213">
        <f t="shared" si="14"/>
        <v>2.6757513729405886</v>
      </c>
      <c r="Q62" s="213">
        <f t="shared" si="15"/>
        <v>1636.5451822266598</v>
      </c>
      <c r="R62" s="214">
        <f t="shared" si="16"/>
        <v>160.54508237643532</v>
      </c>
    </row>
    <row r="63" spans="1:18" ht="13.5" customHeight="1" x14ac:dyDescent="0.2">
      <c r="A63" s="589"/>
      <c r="B63" s="256">
        <v>55</v>
      </c>
      <c r="C63" s="252" t="s">
        <v>63</v>
      </c>
      <c r="D63" s="50" t="s">
        <v>47</v>
      </c>
      <c r="E63" s="209">
        <v>11</v>
      </c>
      <c r="F63" s="209"/>
      <c r="G63" s="46">
        <f t="shared" si="12"/>
        <v>18.91</v>
      </c>
      <c r="H63" s="211">
        <v>0</v>
      </c>
      <c r="I63" s="211">
        <v>0</v>
      </c>
      <c r="J63" s="210">
        <v>18.91</v>
      </c>
      <c r="K63" s="211">
        <v>687.63</v>
      </c>
      <c r="L63" s="210">
        <f t="shared" si="13"/>
        <v>18.91</v>
      </c>
      <c r="M63" s="211">
        <v>687.63</v>
      </c>
      <c r="N63" s="47">
        <f t="shared" si="11"/>
        <v>2.7500254497331414E-2</v>
      </c>
      <c r="O63" s="48">
        <v>98.1</v>
      </c>
      <c r="P63" s="213">
        <f t="shared" si="14"/>
        <v>2.6977749661882116</v>
      </c>
      <c r="Q63" s="213">
        <f t="shared" si="15"/>
        <v>1650.0152698398849</v>
      </c>
      <c r="R63" s="214">
        <f t="shared" si="16"/>
        <v>161.86649797129269</v>
      </c>
    </row>
    <row r="64" spans="1:18" ht="13.5" customHeight="1" x14ac:dyDescent="0.2">
      <c r="A64" s="589"/>
      <c r="B64" s="256">
        <v>56</v>
      </c>
      <c r="C64" s="253" t="s">
        <v>78</v>
      </c>
      <c r="D64" s="44" t="s">
        <v>47</v>
      </c>
      <c r="E64" s="209">
        <v>12</v>
      </c>
      <c r="F64" s="209">
        <v>1984</v>
      </c>
      <c r="G64" s="46">
        <f t="shared" si="12"/>
        <v>11.428000000000001</v>
      </c>
      <c r="H64" s="210">
        <v>0</v>
      </c>
      <c r="I64" s="210">
        <v>0</v>
      </c>
      <c r="J64" s="210">
        <v>11.428000000000001</v>
      </c>
      <c r="K64" s="210">
        <v>415.39</v>
      </c>
      <c r="L64" s="210">
        <f t="shared" si="13"/>
        <v>11.428000000000001</v>
      </c>
      <c r="M64" s="210">
        <v>415.39</v>
      </c>
      <c r="N64" s="47">
        <f t="shared" si="11"/>
        <v>2.7511495221358245E-2</v>
      </c>
      <c r="O64" s="48">
        <v>98.1</v>
      </c>
      <c r="P64" s="213">
        <f t="shared" si="14"/>
        <v>2.6988776812152437</v>
      </c>
      <c r="Q64" s="213">
        <f t="shared" si="15"/>
        <v>1650.6897132814945</v>
      </c>
      <c r="R64" s="214">
        <f t="shared" si="16"/>
        <v>161.9326608729146</v>
      </c>
    </row>
    <row r="65" spans="1:18" ht="12.75" customHeight="1" thickBot="1" x14ac:dyDescent="0.25">
      <c r="A65" s="590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12"/>
        <v>4.1820000000000004</v>
      </c>
      <c r="H65" s="54">
        <v>0</v>
      </c>
      <c r="I65" s="54">
        <v>0</v>
      </c>
      <c r="J65" s="54">
        <v>4.1820000000000004</v>
      </c>
      <c r="K65" s="54">
        <v>108.3</v>
      </c>
      <c r="L65" s="54">
        <f t="shared" si="13"/>
        <v>4.1820000000000004</v>
      </c>
      <c r="M65" s="54">
        <v>108.3</v>
      </c>
      <c r="N65" s="55">
        <f t="shared" si="11"/>
        <v>3.861495844875347E-2</v>
      </c>
      <c r="O65" s="56">
        <v>98.1</v>
      </c>
      <c r="P65" s="57">
        <f t="shared" si="14"/>
        <v>3.7881274238227149</v>
      </c>
      <c r="Q65" s="57">
        <f t="shared" si="15"/>
        <v>2316.8975069252078</v>
      </c>
      <c r="R65" s="58">
        <f t="shared" si="16"/>
        <v>227.28764542936287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111.00164546518579</v>
      </c>
    </row>
  </sheetData>
  <mergeCells count="23">
    <mergeCell ref="A18:A33"/>
    <mergeCell ref="A34:A49"/>
    <mergeCell ref="A50:A65"/>
    <mergeCell ref="P5:P6"/>
    <mergeCell ref="Q5:Q6"/>
    <mergeCell ref="R5:R6"/>
    <mergeCell ref="A9:A17"/>
    <mergeCell ref="G5:J5"/>
    <mergeCell ref="K5:K6"/>
    <mergeCell ref="L5:L6"/>
    <mergeCell ref="M5:M6"/>
    <mergeCell ref="N5:N6"/>
    <mergeCell ref="O5:O6"/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BB00E-E2B8-4D2B-B368-883EA12EAC5E}">
  <dimension ref="A1:V1048575"/>
  <sheetViews>
    <sheetView workbookViewId="0">
      <selection activeCell="W22" sqref="W22"/>
    </sheetView>
  </sheetViews>
  <sheetFormatPr defaultRowHeight="11.25" x14ac:dyDescent="0.2"/>
  <cols>
    <col min="1" max="1" width="14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125</v>
      </c>
      <c r="B2" s="611"/>
      <c r="C2" s="611"/>
      <c r="D2" s="611"/>
      <c r="E2" s="611"/>
      <c r="F2" s="612"/>
      <c r="G2" s="483">
        <v>0.5</v>
      </c>
      <c r="H2" s="2" t="s">
        <v>1</v>
      </c>
      <c r="J2" s="119"/>
    </row>
    <row r="3" spans="1:18" ht="18.75" customHeight="1" thickBot="1" x14ac:dyDescent="0.25">
      <c r="A3" s="613" t="s">
        <v>126</v>
      </c>
      <c r="B3" s="613"/>
      <c r="C3" s="613"/>
      <c r="D3" s="613"/>
      <c r="E3" s="613"/>
      <c r="F3" s="613"/>
      <c r="G3" s="482">
        <v>542.5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127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8" customHeight="1" x14ac:dyDescent="0.2">
      <c r="A9" s="625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39.906999999999996</v>
      </c>
      <c r="H9" s="62">
        <v>3.1110000000000002</v>
      </c>
      <c r="I9" s="62">
        <v>10.353999999999999</v>
      </c>
      <c r="J9" s="62">
        <v>26.442</v>
      </c>
      <c r="K9" s="62">
        <v>3530.28</v>
      </c>
      <c r="L9" s="62">
        <f t="shared" ref="L9" si="1">J9</f>
        <v>26.442</v>
      </c>
      <c r="M9" s="62">
        <v>3530.28</v>
      </c>
      <c r="N9" s="479">
        <f t="shared" ref="N9:N40" si="2">L9/M9</f>
        <v>7.4900574458683158E-3</v>
      </c>
      <c r="O9" s="82">
        <v>98.1</v>
      </c>
      <c r="P9" s="65">
        <f t="shared" ref="P9" si="3">N9*O9</f>
        <v>0.73477463543968169</v>
      </c>
      <c r="Q9" s="65">
        <f t="shared" ref="Q9" si="4">N9*60*1000</f>
        <v>449.403446752099</v>
      </c>
      <c r="R9" s="66">
        <f t="shared" ref="R9" si="5">Q9*O9/1000</f>
        <v>44.086478126380911</v>
      </c>
    </row>
    <row r="10" spans="1:18" ht="17.25" customHeight="1" x14ac:dyDescent="0.2">
      <c r="A10" s="626"/>
      <c r="B10" s="364">
        <v>2</v>
      </c>
      <c r="C10" s="259" t="s">
        <v>50</v>
      </c>
      <c r="D10" s="67" t="s">
        <v>31</v>
      </c>
      <c r="E10" s="68">
        <v>6</v>
      </c>
      <c r="F10" s="68"/>
      <c r="G10" s="69">
        <f t="shared" ref="G10:G41" si="6">H10+I10+J10</f>
        <v>2.581</v>
      </c>
      <c r="H10" s="69">
        <v>0</v>
      </c>
      <c r="I10" s="69">
        <v>0</v>
      </c>
      <c r="J10" s="69">
        <v>2.581</v>
      </c>
      <c r="K10" s="69">
        <v>266.81</v>
      </c>
      <c r="L10" s="69">
        <f t="shared" ref="L10:L41" si="7">J10</f>
        <v>2.581</v>
      </c>
      <c r="M10" s="69">
        <v>266.81</v>
      </c>
      <c r="N10" s="165">
        <f t="shared" si="2"/>
        <v>9.6735504666241885E-3</v>
      </c>
      <c r="O10" s="84">
        <v>98.1</v>
      </c>
      <c r="P10" s="71">
        <f t="shared" ref="P10:P41" si="8">N10*O10</f>
        <v>0.94897530077583281</v>
      </c>
      <c r="Q10" s="71">
        <f t="shared" ref="Q10:Q41" si="9">N10*60*1000</f>
        <v>580.41302799745131</v>
      </c>
      <c r="R10" s="72">
        <f t="shared" ref="R10:R41" si="10">Q10*O10/1000</f>
        <v>56.938518046549973</v>
      </c>
    </row>
    <row r="11" spans="1:18" ht="15.75" customHeight="1" x14ac:dyDescent="0.2">
      <c r="A11" s="626"/>
      <c r="B11" s="364">
        <v>3</v>
      </c>
      <c r="C11" s="362" t="s">
        <v>45</v>
      </c>
      <c r="D11" s="168" t="s">
        <v>31</v>
      </c>
      <c r="E11" s="68">
        <v>18</v>
      </c>
      <c r="F11" s="68"/>
      <c r="G11" s="69">
        <f t="shared" si="6"/>
        <v>13.989000000000001</v>
      </c>
      <c r="H11" s="67">
        <v>0</v>
      </c>
      <c r="I11" s="67">
        <v>0</v>
      </c>
      <c r="J11" s="69">
        <v>13.989000000000001</v>
      </c>
      <c r="K11" s="67">
        <v>1390.81</v>
      </c>
      <c r="L11" s="69">
        <f t="shared" si="7"/>
        <v>13.989000000000001</v>
      </c>
      <c r="M11" s="67">
        <v>1390.81</v>
      </c>
      <c r="N11" s="70">
        <f t="shared" si="2"/>
        <v>1.0058167542655001E-2</v>
      </c>
      <c r="O11" s="84">
        <v>98.1</v>
      </c>
      <c r="P11" s="71">
        <f t="shared" si="8"/>
        <v>0.9867062359344555</v>
      </c>
      <c r="Q11" s="71">
        <f t="shared" si="9"/>
        <v>603.49005255930001</v>
      </c>
      <c r="R11" s="72">
        <f t="shared" si="10"/>
        <v>59.202374156067329</v>
      </c>
    </row>
    <row r="12" spans="1:18" ht="15.75" customHeight="1" x14ac:dyDescent="0.2">
      <c r="A12" s="626"/>
      <c r="B12" s="365">
        <v>4</v>
      </c>
      <c r="C12" s="383" t="s">
        <v>48</v>
      </c>
      <c r="D12" s="73" t="s">
        <v>31</v>
      </c>
      <c r="E12" s="75">
        <v>75</v>
      </c>
      <c r="F12" s="75">
        <v>1983</v>
      </c>
      <c r="G12" s="69">
        <f t="shared" si="6"/>
        <v>50.763999999999996</v>
      </c>
      <c r="H12" s="69">
        <v>3.57</v>
      </c>
      <c r="I12" s="69">
        <v>12.23</v>
      </c>
      <c r="J12" s="69">
        <v>34.963999999999999</v>
      </c>
      <c r="K12" s="69">
        <v>3467.27</v>
      </c>
      <c r="L12" s="69">
        <f t="shared" si="7"/>
        <v>34.963999999999999</v>
      </c>
      <c r="M12" s="69">
        <v>3467.27</v>
      </c>
      <c r="N12" s="70">
        <f t="shared" si="2"/>
        <v>1.0084014224447475E-2</v>
      </c>
      <c r="O12" s="84">
        <v>98.1</v>
      </c>
      <c r="P12" s="71">
        <f t="shared" si="8"/>
        <v>0.98924179541829727</v>
      </c>
      <c r="Q12" s="71">
        <f t="shared" si="9"/>
        <v>605.0408534668486</v>
      </c>
      <c r="R12" s="72">
        <f t="shared" si="10"/>
        <v>59.354507725097839</v>
      </c>
    </row>
    <row r="13" spans="1:18" ht="17.25" customHeight="1" x14ac:dyDescent="0.2">
      <c r="A13" s="626"/>
      <c r="B13" s="364">
        <v>5</v>
      </c>
      <c r="C13" s="275" t="s">
        <v>33</v>
      </c>
      <c r="D13" s="67" t="s">
        <v>31</v>
      </c>
      <c r="E13" s="68">
        <v>55</v>
      </c>
      <c r="F13" s="68">
        <v>1966</v>
      </c>
      <c r="G13" s="69">
        <f t="shared" si="6"/>
        <v>27.029</v>
      </c>
      <c r="H13" s="69">
        <v>0</v>
      </c>
      <c r="I13" s="69">
        <v>0</v>
      </c>
      <c r="J13" s="69">
        <v>27.029</v>
      </c>
      <c r="K13" s="69">
        <v>2582.04</v>
      </c>
      <c r="L13" s="69">
        <f t="shared" si="7"/>
        <v>27.029</v>
      </c>
      <c r="M13" s="69">
        <v>2582.04</v>
      </c>
      <c r="N13" s="70">
        <f t="shared" si="2"/>
        <v>1.0468079503028613E-2</v>
      </c>
      <c r="O13" s="84">
        <v>98.1</v>
      </c>
      <c r="P13" s="71">
        <f t="shared" si="8"/>
        <v>1.0269185992471068</v>
      </c>
      <c r="Q13" s="71">
        <f t="shared" si="9"/>
        <v>628.08477018171686</v>
      </c>
      <c r="R13" s="72">
        <f t="shared" si="10"/>
        <v>61.615115954826422</v>
      </c>
    </row>
    <row r="14" spans="1:18" ht="16.5" customHeight="1" x14ac:dyDescent="0.2">
      <c r="A14" s="626"/>
      <c r="B14" s="364">
        <v>6</v>
      </c>
      <c r="C14" s="259" t="s">
        <v>32</v>
      </c>
      <c r="D14" s="73" t="s">
        <v>31</v>
      </c>
      <c r="E14" s="68">
        <v>85</v>
      </c>
      <c r="F14" s="68">
        <v>1969</v>
      </c>
      <c r="G14" s="69">
        <f t="shared" si="6"/>
        <v>41.131999999999998</v>
      </c>
      <c r="H14" s="69">
        <v>0</v>
      </c>
      <c r="I14" s="69">
        <v>0</v>
      </c>
      <c r="J14" s="69">
        <v>41.131999999999998</v>
      </c>
      <c r="K14" s="69">
        <v>3845.22</v>
      </c>
      <c r="L14" s="69">
        <f t="shared" si="7"/>
        <v>41.131999999999998</v>
      </c>
      <c r="M14" s="69">
        <v>3845.22</v>
      </c>
      <c r="N14" s="70">
        <f t="shared" si="2"/>
        <v>1.0696917211498952E-2</v>
      </c>
      <c r="O14" s="84">
        <v>98.1</v>
      </c>
      <c r="P14" s="71">
        <f t="shared" si="8"/>
        <v>1.0493675784480472</v>
      </c>
      <c r="Q14" s="71">
        <f t="shared" si="9"/>
        <v>641.81503268993708</v>
      </c>
      <c r="R14" s="72">
        <f t="shared" si="10"/>
        <v>62.962054706882824</v>
      </c>
    </row>
    <row r="15" spans="1:18" ht="15.75" customHeight="1" x14ac:dyDescent="0.2">
      <c r="A15" s="626"/>
      <c r="B15" s="370">
        <v>7</v>
      </c>
      <c r="C15" s="314" t="s">
        <v>44</v>
      </c>
      <c r="D15" s="270" t="s">
        <v>31</v>
      </c>
      <c r="E15" s="268">
        <v>50</v>
      </c>
      <c r="F15" s="268">
        <v>1973</v>
      </c>
      <c r="G15" s="269">
        <f t="shared" si="6"/>
        <v>28.257999999999999</v>
      </c>
      <c r="H15" s="269">
        <v>0</v>
      </c>
      <c r="I15" s="269">
        <v>0</v>
      </c>
      <c r="J15" s="269">
        <v>28.257999999999999</v>
      </c>
      <c r="K15" s="269">
        <v>2549.87</v>
      </c>
      <c r="L15" s="269">
        <f t="shared" si="7"/>
        <v>28.257999999999999</v>
      </c>
      <c r="M15" s="269">
        <v>2549.87</v>
      </c>
      <c r="N15" s="70">
        <f t="shared" si="2"/>
        <v>1.1082133598967791E-2</v>
      </c>
      <c r="O15" s="272">
        <v>98.1</v>
      </c>
      <c r="P15" s="273">
        <f t="shared" si="8"/>
        <v>1.0871573060587403</v>
      </c>
      <c r="Q15" s="273">
        <f t="shared" si="9"/>
        <v>664.92801593806746</v>
      </c>
      <c r="R15" s="274">
        <f t="shared" si="10"/>
        <v>65.229438363524409</v>
      </c>
    </row>
    <row r="16" spans="1:18" ht="15" customHeight="1" x14ac:dyDescent="0.2">
      <c r="A16" s="626"/>
      <c r="B16" s="364">
        <v>8</v>
      </c>
      <c r="C16" s="275" t="s">
        <v>34</v>
      </c>
      <c r="D16" s="67" t="s">
        <v>31</v>
      </c>
      <c r="E16" s="68">
        <v>47</v>
      </c>
      <c r="F16" s="68">
        <v>1964</v>
      </c>
      <c r="G16" s="69">
        <f t="shared" si="6"/>
        <v>24</v>
      </c>
      <c r="H16" s="69">
        <v>0</v>
      </c>
      <c r="I16" s="69">
        <v>4.8000000000000001E-2</v>
      </c>
      <c r="J16" s="69">
        <v>23.952000000000002</v>
      </c>
      <c r="K16" s="69">
        <v>2012.08</v>
      </c>
      <c r="L16" s="69">
        <f t="shared" si="7"/>
        <v>23.952000000000002</v>
      </c>
      <c r="M16" s="69">
        <v>2012.08</v>
      </c>
      <c r="N16" s="280">
        <f t="shared" si="2"/>
        <v>1.1904099240586857E-2</v>
      </c>
      <c r="O16" s="84">
        <v>98.1</v>
      </c>
      <c r="P16" s="71">
        <f t="shared" si="8"/>
        <v>1.1677921355015706</v>
      </c>
      <c r="Q16" s="71">
        <f t="shared" si="9"/>
        <v>714.24595443521139</v>
      </c>
      <c r="R16" s="72">
        <f t="shared" si="10"/>
        <v>70.067528130094232</v>
      </c>
    </row>
    <row r="17" spans="1:22" ht="16.5" customHeight="1" thickBot="1" x14ac:dyDescent="0.25">
      <c r="A17" s="627"/>
      <c r="B17" s="371">
        <v>9</v>
      </c>
      <c r="C17" s="360" t="s">
        <v>36</v>
      </c>
      <c r="D17" s="76" t="s">
        <v>31</v>
      </c>
      <c r="E17" s="77">
        <v>8</v>
      </c>
      <c r="F17" s="77">
        <v>1975</v>
      </c>
      <c r="G17" s="78">
        <f t="shared" si="6"/>
        <v>6.024</v>
      </c>
      <c r="H17" s="78">
        <v>0</v>
      </c>
      <c r="I17" s="78">
        <v>0</v>
      </c>
      <c r="J17" s="78">
        <v>6.024</v>
      </c>
      <c r="K17" s="78">
        <v>488.96</v>
      </c>
      <c r="L17" s="78">
        <f t="shared" si="7"/>
        <v>6.024</v>
      </c>
      <c r="M17" s="78">
        <v>488.96</v>
      </c>
      <c r="N17" s="271">
        <f t="shared" si="2"/>
        <v>1.2320026178010472E-2</v>
      </c>
      <c r="O17" s="160">
        <v>98.1</v>
      </c>
      <c r="P17" s="80">
        <f t="shared" si="8"/>
        <v>1.2085945680628272</v>
      </c>
      <c r="Q17" s="80">
        <f t="shared" si="9"/>
        <v>739.20157068062827</v>
      </c>
      <c r="R17" s="81">
        <f t="shared" si="10"/>
        <v>72.515674083769625</v>
      </c>
    </row>
    <row r="18" spans="1:22" ht="14.25" customHeight="1" x14ac:dyDescent="0.2">
      <c r="A18" s="594" t="s">
        <v>82</v>
      </c>
      <c r="B18" s="290">
        <v>10</v>
      </c>
      <c r="C18" s="226" t="s">
        <v>35</v>
      </c>
      <c r="D18" s="216" t="s">
        <v>31</v>
      </c>
      <c r="E18" s="217">
        <v>8</v>
      </c>
      <c r="F18" s="217">
        <v>1966</v>
      </c>
      <c r="G18" s="218">
        <f t="shared" si="6"/>
        <v>4.6260000000000003</v>
      </c>
      <c r="H18" s="218">
        <v>0</v>
      </c>
      <c r="I18" s="218">
        <v>0</v>
      </c>
      <c r="J18" s="218">
        <v>4.6260000000000003</v>
      </c>
      <c r="K18" s="218">
        <v>350.21</v>
      </c>
      <c r="L18" s="218">
        <f t="shared" si="7"/>
        <v>4.6260000000000003</v>
      </c>
      <c r="M18" s="218">
        <v>350.21</v>
      </c>
      <c r="N18" s="331">
        <f t="shared" si="2"/>
        <v>1.3209217326746811E-2</v>
      </c>
      <c r="O18" s="293">
        <v>98.1</v>
      </c>
      <c r="P18" s="220">
        <f t="shared" si="8"/>
        <v>1.2958242197538621</v>
      </c>
      <c r="Q18" s="220">
        <f t="shared" si="9"/>
        <v>792.55303960480865</v>
      </c>
      <c r="R18" s="221">
        <f t="shared" si="10"/>
        <v>77.749453185231729</v>
      </c>
    </row>
    <row r="19" spans="1:22" ht="13.5" customHeight="1" x14ac:dyDescent="0.2">
      <c r="A19" s="595"/>
      <c r="B19" s="294">
        <v>11</v>
      </c>
      <c r="C19" s="223" t="s">
        <v>38</v>
      </c>
      <c r="D19" s="28" t="s">
        <v>31</v>
      </c>
      <c r="E19" s="29">
        <v>48</v>
      </c>
      <c r="F19" s="29">
        <v>1962</v>
      </c>
      <c r="G19" s="30">
        <f t="shared" si="6"/>
        <v>25.327999999999999</v>
      </c>
      <c r="H19" s="30">
        <v>0</v>
      </c>
      <c r="I19" s="30">
        <v>0</v>
      </c>
      <c r="J19" s="30">
        <v>25.327999999999999</v>
      </c>
      <c r="K19" s="30">
        <v>1908.69</v>
      </c>
      <c r="L19" s="30">
        <f t="shared" si="7"/>
        <v>25.327999999999999</v>
      </c>
      <c r="M19" s="30">
        <v>1908.69</v>
      </c>
      <c r="N19" s="138">
        <f t="shared" si="2"/>
        <v>1.3269834284247311E-2</v>
      </c>
      <c r="O19" s="32">
        <v>98.1</v>
      </c>
      <c r="P19" s="33">
        <f t="shared" si="8"/>
        <v>1.301770743284661</v>
      </c>
      <c r="Q19" s="33">
        <f t="shared" si="9"/>
        <v>796.19005705483869</v>
      </c>
      <c r="R19" s="42">
        <f t="shared" si="10"/>
        <v>78.106244597079666</v>
      </c>
    </row>
    <row r="20" spans="1:22" ht="14.25" customHeight="1" x14ac:dyDescent="0.2">
      <c r="A20" s="595"/>
      <c r="B20" s="294">
        <v>12</v>
      </c>
      <c r="C20" s="225" t="s">
        <v>71</v>
      </c>
      <c r="D20" s="28" t="s">
        <v>31</v>
      </c>
      <c r="E20" s="29">
        <v>12</v>
      </c>
      <c r="F20" s="29"/>
      <c r="G20" s="30">
        <f t="shared" si="6"/>
        <v>7.3780000000000001</v>
      </c>
      <c r="H20" s="28">
        <v>0</v>
      </c>
      <c r="I20" s="28">
        <v>0</v>
      </c>
      <c r="J20" s="30">
        <v>7.3780000000000001</v>
      </c>
      <c r="K20" s="28">
        <v>539.38</v>
      </c>
      <c r="L20" s="30">
        <f t="shared" si="7"/>
        <v>7.3780000000000001</v>
      </c>
      <c r="M20" s="28">
        <v>539.38</v>
      </c>
      <c r="N20" s="31">
        <f t="shared" si="2"/>
        <v>1.3678668100411583E-2</v>
      </c>
      <c r="O20" s="32">
        <v>98.1</v>
      </c>
      <c r="P20" s="33">
        <f t="shared" si="8"/>
        <v>1.3418773406503763</v>
      </c>
      <c r="Q20" s="33">
        <f t="shared" si="9"/>
        <v>820.72008602469509</v>
      </c>
      <c r="R20" s="42">
        <f t="shared" si="10"/>
        <v>80.512640439022576</v>
      </c>
    </row>
    <row r="21" spans="1:22" ht="14.25" customHeight="1" x14ac:dyDescent="0.2">
      <c r="A21" s="595"/>
      <c r="B21" s="294">
        <v>13</v>
      </c>
      <c r="C21" s="315" t="s">
        <v>37</v>
      </c>
      <c r="D21" s="216" t="s">
        <v>31</v>
      </c>
      <c r="E21" s="217">
        <v>46</v>
      </c>
      <c r="F21" s="217">
        <v>1960</v>
      </c>
      <c r="G21" s="218">
        <f t="shared" si="6"/>
        <v>25.713000000000001</v>
      </c>
      <c r="H21" s="218">
        <v>0</v>
      </c>
      <c r="I21" s="218">
        <v>0</v>
      </c>
      <c r="J21" s="218">
        <v>25.713000000000001</v>
      </c>
      <c r="K21" s="218">
        <v>1834.68</v>
      </c>
      <c r="L21" s="218">
        <f t="shared" si="7"/>
        <v>25.713000000000001</v>
      </c>
      <c r="M21" s="218">
        <v>1834.68</v>
      </c>
      <c r="N21" s="31">
        <f t="shared" si="2"/>
        <v>1.4014978088822029E-2</v>
      </c>
      <c r="O21" s="152">
        <v>98.1</v>
      </c>
      <c r="P21" s="220">
        <f t="shared" si="8"/>
        <v>1.3748693505134408</v>
      </c>
      <c r="Q21" s="220">
        <f t="shared" si="9"/>
        <v>840.89868532932178</v>
      </c>
      <c r="R21" s="221">
        <f t="shared" si="10"/>
        <v>82.492161030806457</v>
      </c>
    </row>
    <row r="22" spans="1:22" ht="13.5" customHeight="1" x14ac:dyDescent="0.2">
      <c r="A22" s="595"/>
      <c r="B22" s="294">
        <v>14</v>
      </c>
      <c r="C22" s="223" t="s">
        <v>39</v>
      </c>
      <c r="D22" s="28" t="s">
        <v>31</v>
      </c>
      <c r="E22" s="29">
        <v>10</v>
      </c>
      <c r="F22" s="29">
        <v>1997</v>
      </c>
      <c r="G22" s="30">
        <f t="shared" si="6"/>
        <v>11.548</v>
      </c>
      <c r="H22" s="30">
        <v>0</v>
      </c>
      <c r="I22" s="30">
        <v>0</v>
      </c>
      <c r="J22" s="30">
        <v>11.548</v>
      </c>
      <c r="K22" s="30">
        <v>822.7</v>
      </c>
      <c r="L22" s="30">
        <f t="shared" si="7"/>
        <v>11.548</v>
      </c>
      <c r="M22" s="30">
        <v>822.7</v>
      </c>
      <c r="N22" s="31">
        <f t="shared" si="2"/>
        <v>1.4036708399173453E-2</v>
      </c>
      <c r="O22" s="32">
        <v>98.1</v>
      </c>
      <c r="P22" s="33">
        <f t="shared" si="8"/>
        <v>1.3770010939589157</v>
      </c>
      <c r="Q22" s="33">
        <f t="shared" si="9"/>
        <v>842.20250395040716</v>
      </c>
      <c r="R22" s="42">
        <f t="shared" si="10"/>
        <v>82.620065637534935</v>
      </c>
    </row>
    <row r="23" spans="1:22" ht="15" customHeight="1" x14ac:dyDescent="0.2">
      <c r="A23" s="595"/>
      <c r="B23" s="294">
        <v>15</v>
      </c>
      <c r="C23" s="224" t="s">
        <v>53</v>
      </c>
      <c r="D23" s="59" t="s">
        <v>31</v>
      </c>
      <c r="E23" s="29">
        <v>7</v>
      </c>
      <c r="F23" s="29"/>
      <c r="G23" s="30">
        <f t="shared" si="6"/>
        <v>4.3869999999999996</v>
      </c>
      <c r="H23" s="28">
        <v>0</v>
      </c>
      <c r="I23" s="28">
        <v>0</v>
      </c>
      <c r="J23" s="30">
        <v>4.3869999999999996</v>
      </c>
      <c r="K23" s="28">
        <v>310.77</v>
      </c>
      <c r="L23" s="30">
        <f t="shared" si="7"/>
        <v>4.3869999999999996</v>
      </c>
      <c r="M23" s="28">
        <v>310.77</v>
      </c>
      <c r="N23" s="31">
        <f t="shared" si="2"/>
        <v>1.4116549216462335E-2</v>
      </c>
      <c r="O23" s="32">
        <v>98.1</v>
      </c>
      <c r="P23" s="33">
        <f t="shared" si="8"/>
        <v>1.3848334781349549</v>
      </c>
      <c r="Q23" s="33">
        <f t="shared" si="9"/>
        <v>846.99295298774018</v>
      </c>
      <c r="R23" s="42">
        <f t="shared" si="10"/>
        <v>83.090008688097313</v>
      </c>
    </row>
    <row r="24" spans="1:22" ht="15" customHeight="1" x14ac:dyDescent="0.2">
      <c r="A24" s="595"/>
      <c r="B24" s="294">
        <v>16</v>
      </c>
      <c r="C24" s="224" t="s">
        <v>89</v>
      </c>
      <c r="D24" s="28" t="s">
        <v>31</v>
      </c>
      <c r="E24" s="29">
        <v>24</v>
      </c>
      <c r="F24" s="29"/>
      <c r="G24" s="30">
        <f t="shared" si="6"/>
        <v>18.527999999999999</v>
      </c>
      <c r="H24" s="30">
        <v>0</v>
      </c>
      <c r="I24" s="30">
        <v>0</v>
      </c>
      <c r="J24" s="30">
        <v>18.527999999999999</v>
      </c>
      <c r="K24" s="30">
        <v>1274.6600000000001</v>
      </c>
      <c r="L24" s="30">
        <f t="shared" si="7"/>
        <v>18.527999999999999</v>
      </c>
      <c r="M24" s="30">
        <v>1274.6600000000001</v>
      </c>
      <c r="N24" s="31">
        <f t="shared" si="2"/>
        <v>1.4535640876782826E-2</v>
      </c>
      <c r="O24" s="32">
        <v>98.1</v>
      </c>
      <c r="P24" s="33">
        <f t="shared" si="8"/>
        <v>1.4259463700123951</v>
      </c>
      <c r="Q24" s="33">
        <f t="shared" si="9"/>
        <v>872.13845260696951</v>
      </c>
      <c r="R24" s="42">
        <f t="shared" si="10"/>
        <v>85.556782200743712</v>
      </c>
    </row>
    <row r="25" spans="1:22" ht="15" customHeight="1" x14ac:dyDescent="0.2">
      <c r="A25" s="595"/>
      <c r="B25" s="367">
        <v>17</v>
      </c>
      <c r="C25" s="236" t="s">
        <v>30</v>
      </c>
      <c r="D25" s="137" t="s">
        <v>31</v>
      </c>
      <c r="E25" s="135">
        <v>19</v>
      </c>
      <c r="F25" s="135">
        <v>1986</v>
      </c>
      <c r="G25" s="136">
        <f t="shared" si="6"/>
        <v>16.538</v>
      </c>
      <c r="H25" s="136">
        <v>0</v>
      </c>
      <c r="I25" s="136">
        <v>0</v>
      </c>
      <c r="J25" s="136">
        <v>16.538</v>
      </c>
      <c r="K25" s="136">
        <v>1120.5999999999999</v>
      </c>
      <c r="L25" s="136">
        <f t="shared" si="7"/>
        <v>16.538</v>
      </c>
      <c r="M25" s="136">
        <v>1120.5999999999999</v>
      </c>
      <c r="N25" s="31">
        <f t="shared" si="2"/>
        <v>1.4758165268606105E-2</v>
      </c>
      <c r="O25" s="237">
        <v>98.1</v>
      </c>
      <c r="P25" s="139">
        <f t="shared" si="8"/>
        <v>1.4477760128502588</v>
      </c>
      <c r="Q25" s="139">
        <f t="shared" si="9"/>
        <v>885.48991611636632</v>
      </c>
      <c r="R25" s="140">
        <f t="shared" si="10"/>
        <v>86.866560771015529</v>
      </c>
    </row>
    <row r="26" spans="1:22" ht="15" customHeight="1" x14ac:dyDescent="0.25">
      <c r="A26" s="595"/>
      <c r="B26" s="294">
        <v>18</v>
      </c>
      <c r="C26" s="224" t="s">
        <v>85</v>
      </c>
      <c r="D26" s="28" t="s">
        <v>47</v>
      </c>
      <c r="E26" s="29">
        <v>20</v>
      </c>
      <c r="F26" s="29"/>
      <c r="G26" s="30">
        <f t="shared" si="6"/>
        <v>16.606999999999999</v>
      </c>
      <c r="H26" s="30">
        <v>0</v>
      </c>
      <c r="I26" s="30">
        <v>0</v>
      </c>
      <c r="J26" s="30">
        <v>16.606999999999999</v>
      </c>
      <c r="K26" s="30">
        <v>1073.3399999999999</v>
      </c>
      <c r="L26" s="30">
        <f t="shared" si="7"/>
        <v>16.606999999999999</v>
      </c>
      <c r="M26" s="30">
        <v>1073.3399999999999</v>
      </c>
      <c r="N26" s="31">
        <f t="shared" si="2"/>
        <v>1.5472264147427656E-2</v>
      </c>
      <c r="O26" s="32">
        <v>98.1</v>
      </c>
      <c r="P26" s="33">
        <f t="shared" si="8"/>
        <v>1.5178291128626531</v>
      </c>
      <c r="Q26" s="33">
        <f t="shared" si="9"/>
        <v>928.33584884565937</v>
      </c>
      <c r="R26" s="42">
        <f t="shared" si="10"/>
        <v>91.069746771759185</v>
      </c>
      <c r="V26"/>
    </row>
    <row r="27" spans="1:22" s="19" customFormat="1" ht="15" customHeight="1" x14ac:dyDescent="0.2">
      <c r="A27" s="595"/>
      <c r="B27" s="294">
        <v>19</v>
      </c>
      <c r="C27" s="224" t="s">
        <v>43</v>
      </c>
      <c r="D27" s="28" t="s">
        <v>31</v>
      </c>
      <c r="E27" s="29">
        <v>8</v>
      </c>
      <c r="F27" s="29">
        <v>1966</v>
      </c>
      <c r="G27" s="30">
        <f t="shared" si="6"/>
        <v>5.4820000000000002</v>
      </c>
      <c r="H27" s="30">
        <v>0</v>
      </c>
      <c r="I27" s="30">
        <v>0</v>
      </c>
      <c r="J27" s="30">
        <v>5.4820000000000002</v>
      </c>
      <c r="K27" s="30">
        <v>353.96</v>
      </c>
      <c r="L27" s="30">
        <f t="shared" si="7"/>
        <v>5.4820000000000002</v>
      </c>
      <c r="M27" s="30">
        <v>353.96</v>
      </c>
      <c r="N27" s="31">
        <f t="shared" si="2"/>
        <v>1.5487625720420388E-2</v>
      </c>
      <c r="O27" s="32">
        <v>98.1</v>
      </c>
      <c r="P27" s="33">
        <f t="shared" si="8"/>
        <v>1.5193360831732399</v>
      </c>
      <c r="Q27" s="33">
        <f t="shared" si="9"/>
        <v>929.25754322522323</v>
      </c>
      <c r="R27" s="42">
        <f t="shared" si="10"/>
        <v>91.160164990394392</v>
      </c>
      <c r="S27" s="18"/>
      <c r="T27" s="18"/>
      <c r="U27" s="18"/>
    </row>
    <row r="28" spans="1:22" ht="14.25" customHeight="1" x14ac:dyDescent="0.2">
      <c r="A28" s="595"/>
      <c r="B28" s="294">
        <v>20</v>
      </c>
      <c r="C28" s="223" t="s">
        <v>46</v>
      </c>
      <c r="D28" s="34" t="s">
        <v>47</v>
      </c>
      <c r="E28" s="29">
        <v>18</v>
      </c>
      <c r="F28" s="29"/>
      <c r="G28" s="30">
        <f t="shared" si="6"/>
        <v>20.762</v>
      </c>
      <c r="H28" s="30">
        <v>0</v>
      </c>
      <c r="I28" s="30">
        <v>0</v>
      </c>
      <c r="J28" s="30">
        <v>20.762</v>
      </c>
      <c r="K28" s="30">
        <v>1319.16</v>
      </c>
      <c r="L28" s="30">
        <f t="shared" si="7"/>
        <v>20.762</v>
      </c>
      <c r="M28" s="30">
        <v>1319.16</v>
      </c>
      <c r="N28" s="31">
        <f t="shared" si="2"/>
        <v>1.5738803481003063E-2</v>
      </c>
      <c r="O28" s="32">
        <v>98.1</v>
      </c>
      <c r="P28" s="33">
        <f t="shared" si="8"/>
        <v>1.5439766214864004</v>
      </c>
      <c r="Q28" s="33">
        <f t="shared" si="9"/>
        <v>944.32820886018374</v>
      </c>
      <c r="R28" s="42">
        <f t="shared" si="10"/>
        <v>92.63859728918402</v>
      </c>
    </row>
    <row r="29" spans="1:22" ht="15.75" customHeight="1" x14ac:dyDescent="0.2">
      <c r="A29" s="595"/>
      <c r="B29" s="294">
        <v>21</v>
      </c>
      <c r="C29" s="225" t="s">
        <v>40</v>
      </c>
      <c r="D29" s="28" t="s">
        <v>31</v>
      </c>
      <c r="E29" s="29">
        <v>18</v>
      </c>
      <c r="F29" s="29"/>
      <c r="G29" s="30">
        <f t="shared" si="6"/>
        <v>14.353999999999999</v>
      </c>
      <c r="H29" s="30">
        <v>2.1419999999999999</v>
      </c>
      <c r="I29" s="30">
        <v>0.183</v>
      </c>
      <c r="J29" s="30">
        <v>12.029</v>
      </c>
      <c r="K29" s="28">
        <v>704.53</v>
      </c>
      <c r="L29" s="30">
        <f t="shared" si="7"/>
        <v>12.029</v>
      </c>
      <c r="M29" s="28">
        <v>704.53</v>
      </c>
      <c r="N29" s="31">
        <f t="shared" si="2"/>
        <v>1.7073793876768911E-2</v>
      </c>
      <c r="O29" s="32">
        <v>98.1</v>
      </c>
      <c r="P29" s="33">
        <f t="shared" si="8"/>
        <v>1.6749391793110302</v>
      </c>
      <c r="Q29" s="33">
        <f t="shared" si="9"/>
        <v>1024.4276326061347</v>
      </c>
      <c r="R29" s="42">
        <f t="shared" si="10"/>
        <v>100.49635075866181</v>
      </c>
    </row>
    <row r="30" spans="1:22" ht="15" customHeight="1" x14ac:dyDescent="0.2">
      <c r="A30" s="595"/>
      <c r="B30" s="290">
        <v>22</v>
      </c>
      <c r="C30" s="291" t="s">
        <v>101</v>
      </c>
      <c r="D30" s="292" t="s">
        <v>47</v>
      </c>
      <c r="E30" s="217">
        <v>12</v>
      </c>
      <c r="F30" s="217"/>
      <c r="G30" s="218">
        <f t="shared" si="6"/>
        <v>12.51</v>
      </c>
      <c r="H30" s="216">
        <v>0</v>
      </c>
      <c r="I30" s="216">
        <v>0</v>
      </c>
      <c r="J30" s="218">
        <v>12.51</v>
      </c>
      <c r="K30" s="216">
        <v>731.56</v>
      </c>
      <c r="L30" s="218">
        <f t="shared" si="7"/>
        <v>12.51</v>
      </c>
      <c r="M30" s="216">
        <v>731.56</v>
      </c>
      <c r="N30" s="31">
        <f t="shared" si="2"/>
        <v>1.7100442889168354E-2</v>
      </c>
      <c r="O30" s="293">
        <v>98.1</v>
      </c>
      <c r="P30" s="220">
        <f t="shared" si="8"/>
        <v>1.6775534474274154</v>
      </c>
      <c r="Q30" s="220">
        <f t="shared" si="9"/>
        <v>1026.0265733501012</v>
      </c>
      <c r="R30" s="221">
        <f t="shared" si="10"/>
        <v>100.65320684564492</v>
      </c>
    </row>
    <row r="31" spans="1:22" ht="12.75" customHeight="1" x14ac:dyDescent="0.2">
      <c r="A31" s="595"/>
      <c r="B31" s="294">
        <v>23</v>
      </c>
      <c r="C31" s="291" t="s">
        <v>72</v>
      </c>
      <c r="D31" s="292" t="s">
        <v>47</v>
      </c>
      <c r="E31" s="217">
        <v>33</v>
      </c>
      <c r="F31" s="217"/>
      <c r="G31" s="218">
        <f t="shared" si="6"/>
        <v>34.432000000000002</v>
      </c>
      <c r="H31" s="216">
        <v>0</v>
      </c>
      <c r="I31" s="218">
        <v>0</v>
      </c>
      <c r="J31" s="218">
        <v>34.432000000000002</v>
      </c>
      <c r="K31" s="216">
        <v>1981.22</v>
      </c>
      <c r="L31" s="218">
        <f t="shared" si="7"/>
        <v>34.432000000000002</v>
      </c>
      <c r="M31" s="216">
        <v>1981.22</v>
      </c>
      <c r="N31" s="31">
        <f t="shared" si="2"/>
        <v>1.7379190599731479E-2</v>
      </c>
      <c r="O31" s="152">
        <v>98.1</v>
      </c>
      <c r="P31" s="220">
        <f t="shared" si="8"/>
        <v>1.7048985978336579</v>
      </c>
      <c r="Q31" s="220">
        <f t="shared" si="9"/>
        <v>1042.7514359838888</v>
      </c>
      <c r="R31" s="221">
        <f t="shared" si="10"/>
        <v>102.29391587001948</v>
      </c>
    </row>
    <row r="32" spans="1:22" ht="15" customHeight="1" x14ac:dyDescent="0.2">
      <c r="A32" s="595"/>
      <c r="B32" s="294">
        <v>24</v>
      </c>
      <c r="C32" s="225" t="s">
        <v>60</v>
      </c>
      <c r="D32" s="59" t="s">
        <v>47</v>
      </c>
      <c r="E32" s="29">
        <v>1</v>
      </c>
      <c r="F32" s="29"/>
      <c r="G32" s="30">
        <f t="shared" si="6"/>
        <v>0.83899999999999997</v>
      </c>
      <c r="H32" s="28">
        <v>0</v>
      </c>
      <c r="I32" s="28">
        <v>0</v>
      </c>
      <c r="J32" s="30">
        <v>0.83899999999999997</v>
      </c>
      <c r="K32" s="28">
        <v>47</v>
      </c>
      <c r="L32" s="30">
        <f t="shared" si="7"/>
        <v>0.83899999999999997</v>
      </c>
      <c r="M32" s="28">
        <v>47</v>
      </c>
      <c r="N32" s="219">
        <f t="shared" si="2"/>
        <v>1.7851063829787232E-2</v>
      </c>
      <c r="O32" s="32">
        <v>98.1</v>
      </c>
      <c r="P32" s="33">
        <f t="shared" si="8"/>
        <v>1.7511893617021275</v>
      </c>
      <c r="Q32" s="33">
        <f t="shared" si="9"/>
        <v>1071.063829787234</v>
      </c>
      <c r="R32" s="42">
        <f t="shared" si="10"/>
        <v>105.07136170212765</v>
      </c>
    </row>
    <row r="33" spans="1:18" s="19" customFormat="1" ht="15" customHeight="1" thickBot="1" x14ac:dyDescent="0.25">
      <c r="A33" s="596"/>
      <c r="B33" s="298">
        <v>25</v>
      </c>
      <c r="C33" s="484" t="s">
        <v>76</v>
      </c>
      <c r="D33" s="258" t="s">
        <v>47</v>
      </c>
      <c r="E33" s="260">
        <v>4</v>
      </c>
      <c r="F33" s="260">
        <v>1973</v>
      </c>
      <c r="G33" s="261">
        <f t="shared" si="6"/>
        <v>3.355</v>
      </c>
      <c r="H33" s="261">
        <v>0</v>
      </c>
      <c r="I33" s="261">
        <v>0</v>
      </c>
      <c r="J33" s="261">
        <v>3.355</v>
      </c>
      <c r="K33" s="261">
        <v>174.77</v>
      </c>
      <c r="L33" s="261">
        <f t="shared" si="7"/>
        <v>3.355</v>
      </c>
      <c r="M33" s="261">
        <v>174.77</v>
      </c>
      <c r="N33" s="219">
        <f t="shared" si="2"/>
        <v>1.9196658465411683E-2</v>
      </c>
      <c r="O33" s="263">
        <v>98.1</v>
      </c>
      <c r="P33" s="264">
        <f t="shared" si="8"/>
        <v>1.883192195456886</v>
      </c>
      <c r="Q33" s="264">
        <f t="shared" si="9"/>
        <v>1151.7995079247009</v>
      </c>
      <c r="R33" s="265">
        <f t="shared" si="10"/>
        <v>112.99153172741315</v>
      </c>
    </row>
    <row r="34" spans="1:18" ht="14.25" customHeight="1" x14ac:dyDescent="0.2">
      <c r="A34" s="630" t="s">
        <v>83</v>
      </c>
      <c r="B34" s="289">
        <v>26</v>
      </c>
      <c r="C34" s="239" t="s">
        <v>99</v>
      </c>
      <c r="D34" s="143" t="s">
        <v>47</v>
      </c>
      <c r="E34" s="145">
        <v>8</v>
      </c>
      <c r="F34" s="145"/>
      <c r="G34" s="146">
        <f t="shared" si="6"/>
        <v>9.8140000000000001</v>
      </c>
      <c r="H34" s="144">
        <v>0</v>
      </c>
      <c r="I34" s="144">
        <v>0</v>
      </c>
      <c r="J34" s="146">
        <v>9.8140000000000001</v>
      </c>
      <c r="K34" s="144">
        <v>488.96</v>
      </c>
      <c r="L34" s="146">
        <f t="shared" si="7"/>
        <v>9.8140000000000001</v>
      </c>
      <c r="M34" s="144">
        <v>488.96</v>
      </c>
      <c r="N34" s="480">
        <f t="shared" si="2"/>
        <v>2.0071171465968589E-2</v>
      </c>
      <c r="O34" s="208">
        <v>98.1</v>
      </c>
      <c r="P34" s="148">
        <f t="shared" si="8"/>
        <v>1.9689819208115185</v>
      </c>
      <c r="Q34" s="148">
        <f t="shared" si="9"/>
        <v>1204.2702879581152</v>
      </c>
      <c r="R34" s="149">
        <f t="shared" si="10"/>
        <v>118.13891524869109</v>
      </c>
    </row>
    <row r="35" spans="1:18" ht="12.75" customHeight="1" x14ac:dyDescent="0.2">
      <c r="A35" s="631"/>
      <c r="B35" s="246">
        <v>27</v>
      </c>
      <c r="C35" s="240" t="s">
        <v>86</v>
      </c>
      <c r="D35" s="90" t="s">
        <v>47</v>
      </c>
      <c r="E35" s="87">
        <v>32</v>
      </c>
      <c r="F35" s="87"/>
      <c r="G35" s="89">
        <f t="shared" si="6"/>
        <v>36.728000000000002</v>
      </c>
      <c r="H35" s="89">
        <v>0</v>
      </c>
      <c r="I35" s="89">
        <v>0</v>
      </c>
      <c r="J35" s="89">
        <v>36.728000000000002</v>
      </c>
      <c r="K35" s="89">
        <v>1770.01</v>
      </c>
      <c r="L35" s="89">
        <f t="shared" si="7"/>
        <v>36.728000000000002</v>
      </c>
      <c r="M35" s="89">
        <v>1770.01</v>
      </c>
      <c r="N35" s="91">
        <f t="shared" si="2"/>
        <v>2.0750165253303653E-2</v>
      </c>
      <c r="O35" s="104">
        <v>98.1</v>
      </c>
      <c r="P35" s="93">
        <f t="shared" si="8"/>
        <v>2.0355912113490882</v>
      </c>
      <c r="Q35" s="93">
        <f t="shared" si="9"/>
        <v>1245.0099151982192</v>
      </c>
      <c r="R35" s="94">
        <f t="shared" si="10"/>
        <v>122.1354726809453</v>
      </c>
    </row>
    <row r="36" spans="1:18" ht="12.75" customHeight="1" x14ac:dyDescent="0.2">
      <c r="A36" s="631"/>
      <c r="B36" s="246">
        <v>28</v>
      </c>
      <c r="C36" s="240" t="s">
        <v>55</v>
      </c>
      <c r="D36" s="90" t="s">
        <v>47</v>
      </c>
      <c r="E36" s="87">
        <v>19</v>
      </c>
      <c r="F36" s="87">
        <v>1978</v>
      </c>
      <c r="G36" s="89">
        <f t="shared" si="6"/>
        <v>20.111999999999998</v>
      </c>
      <c r="H36" s="89">
        <v>0</v>
      </c>
      <c r="I36" s="89">
        <v>0</v>
      </c>
      <c r="J36" s="89">
        <v>20.111999999999998</v>
      </c>
      <c r="K36" s="89">
        <v>961.74</v>
      </c>
      <c r="L36" s="89">
        <f t="shared" si="7"/>
        <v>20.111999999999998</v>
      </c>
      <c r="M36" s="89">
        <v>961.74</v>
      </c>
      <c r="N36" s="91">
        <f t="shared" si="2"/>
        <v>2.0912096824505583E-2</v>
      </c>
      <c r="O36" s="104">
        <v>98.1</v>
      </c>
      <c r="P36" s="93">
        <f t="shared" si="8"/>
        <v>2.0514766984839978</v>
      </c>
      <c r="Q36" s="93">
        <f t="shared" si="9"/>
        <v>1254.725809470335</v>
      </c>
      <c r="R36" s="94">
        <f t="shared" si="10"/>
        <v>123.08860190903985</v>
      </c>
    </row>
    <row r="37" spans="1:18" ht="13.5" customHeight="1" x14ac:dyDescent="0.2">
      <c r="A37" s="631"/>
      <c r="B37" s="246">
        <v>29</v>
      </c>
      <c r="C37" s="228" t="s">
        <v>73</v>
      </c>
      <c r="D37" s="88" t="s">
        <v>47</v>
      </c>
      <c r="E37" s="87">
        <v>5</v>
      </c>
      <c r="F37" s="87"/>
      <c r="G37" s="89">
        <f t="shared" si="6"/>
        <v>8.2899999999999991</v>
      </c>
      <c r="H37" s="90">
        <v>0</v>
      </c>
      <c r="I37" s="90">
        <v>0</v>
      </c>
      <c r="J37" s="89">
        <v>8.2899999999999991</v>
      </c>
      <c r="K37" s="90">
        <v>374.02</v>
      </c>
      <c r="L37" s="89">
        <f t="shared" si="7"/>
        <v>8.2899999999999991</v>
      </c>
      <c r="M37" s="90">
        <v>374.02</v>
      </c>
      <c r="N37" s="91">
        <f t="shared" si="2"/>
        <v>2.2164590128870114E-2</v>
      </c>
      <c r="O37" s="104">
        <v>98.1</v>
      </c>
      <c r="P37" s="93">
        <f t="shared" si="8"/>
        <v>2.1743462916421579</v>
      </c>
      <c r="Q37" s="93">
        <f t="shared" si="9"/>
        <v>1329.8754077322069</v>
      </c>
      <c r="R37" s="94">
        <f t="shared" si="10"/>
        <v>130.4607774985295</v>
      </c>
    </row>
    <row r="38" spans="1:18" ht="12.75" customHeight="1" x14ac:dyDescent="0.2">
      <c r="A38" s="631"/>
      <c r="B38" s="246">
        <v>30</v>
      </c>
      <c r="C38" s="228" t="s">
        <v>49</v>
      </c>
      <c r="D38" s="88" t="s">
        <v>47</v>
      </c>
      <c r="E38" s="87">
        <v>7</v>
      </c>
      <c r="F38" s="87"/>
      <c r="G38" s="89">
        <f t="shared" si="6"/>
        <v>12.547000000000001</v>
      </c>
      <c r="H38" s="90">
        <v>0</v>
      </c>
      <c r="I38" s="90">
        <v>0</v>
      </c>
      <c r="J38" s="89">
        <v>12.547000000000001</v>
      </c>
      <c r="K38" s="90">
        <v>562.04999999999995</v>
      </c>
      <c r="L38" s="89">
        <f t="shared" si="7"/>
        <v>12.547000000000001</v>
      </c>
      <c r="M38" s="90">
        <v>562.04999999999995</v>
      </c>
      <c r="N38" s="91">
        <f t="shared" si="2"/>
        <v>2.2323636687127484E-2</v>
      </c>
      <c r="O38" s="104">
        <v>98.1</v>
      </c>
      <c r="P38" s="93">
        <f t="shared" si="8"/>
        <v>2.1899487590072062</v>
      </c>
      <c r="Q38" s="93">
        <f t="shared" si="9"/>
        <v>1339.418201227649</v>
      </c>
      <c r="R38" s="94">
        <f t="shared" si="10"/>
        <v>131.39692554043236</v>
      </c>
    </row>
    <row r="39" spans="1:18" ht="12.75" customHeight="1" x14ac:dyDescent="0.2">
      <c r="A39" s="631"/>
      <c r="B39" s="246">
        <v>31</v>
      </c>
      <c r="C39" s="240" t="s">
        <v>88</v>
      </c>
      <c r="D39" s="90" t="s">
        <v>47</v>
      </c>
      <c r="E39" s="87">
        <v>20</v>
      </c>
      <c r="F39" s="87"/>
      <c r="G39" s="89">
        <f t="shared" si="6"/>
        <v>23.983000000000001</v>
      </c>
      <c r="H39" s="89">
        <v>0</v>
      </c>
      <c r="I39" s="89">
        <v>0</v>
      </c>
      <c r="J39" s="89">
        <v>23.983000000000001</v>
      </c>
      <c r="K39" s="89">
        <v>1048.6600000000001</v>
      </c>
      <c r="L39" s="89">
        <f t="shared" si="7"/>
        <v>23.983000000000001</v>
      </c>
      <c r="M39" s="89">
        <v>1048.6600000000001</v>
      </c>
      <c r="N39" s="91">
        <f t="shared" si="2"/>
        <v>2.287013903457746E-2</v>
      </c>
      <c r="O39" s="104">
        <v>98.1</v>
      </c>
      <c r="P39" s="93">
        <f t="shared" si="8"/>
        <v>2.2435606392920486</v>
      </c>
      <c r="Q39" s="93">
        <f t="shared" si="9"/>
        <v>1372.2083420746476</v>
      </c>
      <c r="R39" s="94">
        <f t="shared" si="10"/>
        <v>134.61363835752292</v>
      </c>
    </row>
    <row r="40" spans="1:18" ht="12.75" customHeight="1" x14ac:dyDescent="0.2">
      <c r="A40" s="631"/>
      <c r="B40" s="246">
        <v>32</v>
      </c>
      <c r="C40" s="239" t="s">
        <v>64</v>
      </c>
      <c r="D40" s="143" t="s">
        <v>47</v>
      </c>
      <c r="E40" s="145">
        <v>17</v>
      </c>
      <c r="F40" s="145"/>
      <c r="G40" s="146">
        <f t="shared" si="6"/>
        <v>18.047999999999998</v>
      </c>
      <c r="H40" s="146">
        <v>0</v>
      </c>
      <c r="I40" s="146">
        <v>0</v>
      </c>
      <c r="J40" s="146">
        <v>18.047999999999998</v>
      </c>
      <c r="K40" s="144">
        <v>744.88</v>
      </c>
      <c r="L40" s="146">
        <f t="shared" si="7"/>
        <v>18.047999999999998</v>
      </c>
      <c r="M40" s="144">
        <v>744.88</v>
      </c>
      <c r="N40" s="91">
        <f t="shared" si="2"/>
        <v>2.4229406078831488E-2</v>
      </c>
      <c r="O40" s="208">
        <v>98.1</v>
      </c>
      <c r="P40" s="148">
        <f t="shared" si="8"/>
        <v>2.3769047363333691</v>
      </c>
      <c r="Q40" s="148">
        <f t="shared" si="9"/>
        <v>1453.7643647298892</v>
      </c>
      <c r="R40" s="149">
        <f t="shared" si="10"/>
        <v>142.6142841800021</v>
      </c>
    </row>
    <row r="41" spans="1:18" ht="14.25" customHeight="1" x14ac:dyDescent="0.2">
      <c r="A41" s="631"/>
      <c r="B41" s="246">
        <v>33</v>
      </c>
      <c r="C41" s="240" t="s">
        <v>66</v>
      </c>
      <c r="D41" s="90" t="s">
        <v>47</v>
      </c>
      <c r="E41" s="87">
        <v>45</v>
      </c>
      <c r="F41" s="87">
        <v>1972</v>
      </c>
      <c r="G41" s="89">
        <f t="shared" si="6"/>
        <v>38.11</v>
      </c>
      <c r="H41" s="89">
        <v>0</v>
      </c>
      <c r="I41" s="89">
        <v>0</v>
      </c>
      <c r="J41" s="89">
        <v>38.11</v>
      </c>
      <c r="K41" s="89">
        <v>1525.98</v>
      </c>
      <c r="L41" s="89">
        <f t="shared" si="7"/>
        <v>38.11</v>
      </c>
      <c r="M41" s="89">
        <v>1525.98</v>
      </c>
      <c r="N41" s="91">
        <f t="shared" ref="N41:N65" si="11">L41/M41</f>
        <v>2.4974114994954062E-2</v>
      </c>
      <c r="O41" s="104">
        <v>98.1</v>
      </c>
      <c r="P41" s="93">
        <f t="shared" si="8"/>
        <v>2.4499606810049932</v>
      </c>
      <c r="Q41" s="93">
        <f t="shared" si="9"/>
        <v>1498.4468996972437</v>
      </c>
      <c r="R41" s="94">
        <f t="shared" si="10"/>
        <v>146.99764086029961</v>
      </c>
    </row>
    <row r="42" spans="1:18" ht="12.75" customHeight="1" x14ac:dyDescent="0.2">
      <c r="A42" s="631"/>
      <c r="B42" s="246">
        <v>34</v>
      </c>
      <c r="C42" s="240" t="s">
        <v>59</v>
      </c>
      <c r="D42" s="90" t="s">
        <v>47</v>
      </c>
      <c r="E42" s="87">
        <v>8</v>
      </c>
      <c r="F42" s="87">
        <v>1970</v>
      </c>
      <c r="G42" s="89">
        <f t="shared" ref="G42:G65" si="12">H42+I42+J42</f>
        <v>10.673</v>
      </c>
      <c r="H42" s="89">
        <v>0</v>
      </c>
      <c r="I42" s="89">
        <v>0</v>
      </c>
      <c r="J42" s="89">
        <v>10.673</v>
      </c>
      <c r="K42" s="89">
        <v>412.7</v>
      </c>
      <c r="L42" s="89">
        <f t="shared" ref="L42:L65" si="13">J42</f>
        <v>10.673</v>
      </c>
      <c r="M42" s="89">
        <v>412.7</v>
      </c>
      <c r="N42" s="91">
        <f t="shared" si="11"/>
        <v>2.5861400533074872E-2</v>
      </c>
      <c r="O42" s="104">
        <v>98.1</v>
      </c>
      <c r="P42" s="93">
        <f t="shared" ref="P42:P65" si="14">N42*O42</f>
        <v>2.5370033922946447</v>
      </c>
      <c r="Q42" s="93">
        <f t="shared" ref="Q42:Q65" si="15">N42*60*1000</f>
        <v>1551.6840319844923</v>
      </c>
      <c r="R42" s="94">
        <f t="shared" ref="R42:R65" si="16">Q42*O42/1000</f>
        <v>152.22020353767869</v>
      </c>
    </row>
    <row r="43" spans="1:18" ht="12.75" customHeight="1" x14ac:dyDescent="0.2">
      <c r="A43" s="631"/>
      <c r="B43" s="246">
        <v>35</v>
      </c>
      <c r="C43" s="240" t="s">
        <v>52</v>
      </c>
      <c r="D43" s="90" t="s">
        <v>47</v>
      </c>
      <c r="E43" s="87">
        <v>17</v>
      </c>
      <c r="F43" s="87">
        <v>1975</v>
      </c>
      <c r="G43" s="89">
        <f t="shared" si="12"/>
        <v>34.143000000000001</v>
      </c>
      <c r="H43" s="89">
        <v>0</v>
      </c>
      <c r="I43" s="89">
        <v>0</v>
      </c>
      <c r="J43" s="89">
        <v>34.143000000000001</v>
      </c>
      <c r="K43" s="89">
        <v>1315.92</v>
      </c>
      <c r="L43" s="89">
        <f t="shared" si="13"/>
        <v>34.143000000000001</v>
      </c>
      <c r="M43" s="89">
        <v>1315.92</v>
      </c>
      <c r="N43" s="91">
        <f t="shared" si="11"/>
        <v>2.5946106146270288E-2</v>
      </c>
      <c r="O43" s="104">
        <v>98.1</v>
      </c>
      <c r="P43" s="93">
        <f t="shared" si="14"/>
        <v>2.5453130129491153</v>
      </c>
      <c r="Q43" s="93">
        <f t="shared" si="15"/>
        <v>1556.7663687762172</v>
      </c>
      <c r="R43" s="94">
        <f t="shared" si="16"/>
        <v>152.71878077694689</v>
      </c>
    </row>
    <row r="44" spans="1:18" ht="12.75" customHeight="1" x14ac:dyDescent="0.2">
      <c r="A44" s="631"/>
      <c r="B44" s="246">
        <v>36</v>
      </c>
      <c r="C44" s="228" t="s">
        <v>54</v>
      </c>
      <c r="D44" s="88" t="s">
        <v>47</v>
      </c>
      <c r="E44" s="87">
        <v>18</v>
      </c>
      <c r="F44" s="87"/>
      <c r="G44" s="89">
        <f t="shared" si="12"/>
        <v>21.196999999999999</v>
      </c>
      <c r="H44" s="89">
        <v>0</v>
      </c>
      <c r="I44" s="89">
        <v>0</v>
      </c>
      <c r="J44" s="89">
        <v>21.196999999999999</v>
      </c>
      <c r="K44" s="90">
        <v>801.57</v>
      </c>
      <c r="L44" s="89">
        <f t="shared" si="13"/>
        <v>21.196999999999999</v>
      </c>
      <c r="M44" s="90">
        <v>801.57</v>
      </c>
      <c r="N44" s="91">
        <f t="shared" si="11"/>
        <v>2.6444352957321254E-2</v>
      </c>
      <c r="O44" s="104">
        <v>98.1</v>
      </c>
      <c r="P44" s="93">
        <f t="shared" si="14"/>
        <v>2.594191025113215</v>
      </c>
      <c r="Q44" s="93">
        <f t="shared" si="15"/>
        <v>1586.6611774392752</v>
      </c>
      <c r="R44" s="94">
        <f t="shared" si="16"/>
        <v>155.65146150679288</v>
      </c>
    </row>
    <row r="45" spans="1:18" ht="12.75" customHeight="1" x14ac:dyDescent="0.2">
      <c r="A45" s="631"/>
      <c r="B45" s="246">
        <v>37</v>
      </c>
      <c r="C45" s="240" t="s">
        <v>57</v>
      </c>
      <c r="D45" s="88" t="s">
        <v>47</v>
      </c>
      <c r="E45" s="87">
        <v>10</v>
      </c>
      <c r="F45" s="87">
        <v>1973</v>
      </c>
      <c r="G45" s="89">
        <f t="shared" si="12"/>
        <v>21.218</v>
      </c>
      <c r="H45" s="89">
        <v>0</v>
      </c>
      <c r="I45" s="89">
        <v>0</v>
      </c>
      <c r="J45" s="89">
        <v>21.218</v>
      </c>
      <c r="K45" s="89">
        <v>796.55</v>
      </c>
      <c r="L45" s="89">
        <f t="shared" si="13"/>
        <v>21.218</v>
      </c>
      <c r="M45" s="89">
        <v>796.55</v>
      </c>
      <c r="N45" s="91">
        <f t="shared" si="11"/>
        <v>2.6637373673968994E-2</v>
      </c>
      <c r="O45" s="104">
        <v>98.1</v>
      </c>
      <c r="P45" s="93">
        <f t="shared" si="14"/>
        <v>2.6131263574163581</v>
      </c>
      <c r="Q45" s="93">
        <f t="shared" si="15"/>
        <v>1598.2424204381396</v>
      </c>
      <c r="R45" s="94">
        <f t="shared" si="16"/>
        <v>156.78758144498147</v>
      </c>
    </row>
    <row r="46" spans="1:18" ht="12.75" customHeight="1" x14ac:dyDescent="0.2">
      <c r="A46" s="631"/>
      <c r="B46" s="289">
        <v>38</v>
      </c>
      <c r="C46" s="242" t="s">
        <v>87</v>
      </c>
      <c r="D46" s="144" t="s">
        <v>47</v>
      </c>
      <c r="E46" s="145">
        <v>41</v>
      </c>
      <c r="F46" s="145"/>
      <c r="G46" s="146">
        <f t="shared" si="12"/>
        <v>35.822000000000003</v>
      </c>
      <c r="H46" s="146">
        <v>0</v>
      </c>
      <c r="I46" s="146">
        <v>0</v>
      </c>
      <c r="J46" s="146">
        <v>35.822000000000003</v>
      </c>
      <c r="K46" s="146">
        <v>1275.3499999999999</v>
      </c>
      <c r="L46" s="146">
        <f t="shared" si="13"/>
        <v>35.822000000000003</v>
      </c>
      <c r="M46" s="146">
        <v>1275.3499999999999</v>
      </c>
      <c r="N46" s="91">
        <f t="shared" si="11"/>
        <v>2.8087975849766734E-2</v>
      </c>
      <c r="O46" s="208">
        <v>98.1</v>
      </c>
      <c r="P46" s="148">
        <f t="shared" si="14"/>
        <v>2.7554304308621163</v>
      </c>
      <c r="Q46" s="148">
        <f t="shared" si="15"/>
        <v>1685.2785509860039</v>
      </c>
      <c r="R46" s="149">
        <f t="shared" si="16"/>
        <v>165.32582585172699</v>
      </c>
    </row>
    <row r="47" spans="1:18" ht="12.75" customHeight="1" x14ac:dyDescent="0.2">
      <c r="A47" s="631"/>
      <c r="B47" s="289">
        <v>39</v>
      </c>
      <c r="C47" s="242" t="s">
        <v>75</v>
      </c>
      <c r="D47" s="144" t="s">
        <v>47</v>
      </c>
      <c r="E47" s="145">
        <v>8</v>
      </c>
      <c r="F47" s="145">
        <v>1966</v>
      </c>
      <c r="G47" s="146">
        <f t="shared" si="12"/>
        <v>9.8949999999999996</v>
      </c>
      <c r="H47" s="146">
        <v>0</v>
      </c>
      <c r="I47" s="146">
        <v>0</v>
      </c>
      <c r="J47" s="146">
        <v>9.8949999999999996</v>
      </c>
      <c r="K47" s="146">
        <v>350.82</v>
      </c>
      <c r="L47" s="146">
        <f t="shared" si="13"/>
        <v>9.8949999999999996</v>
      </c>
      <c r="M47" s="146">
        <v>350.82</v>
      </c>
      <c r="N47" s="91">
        <f t="shared" si="11"/>
        <v>2.8205347471637877E-2</v>
      </c>
      <c r="O47" s="208">
        <v>98.1</v>
      </c>
      <c r="P47" s="148">
        <f t="shared" si="14"/>
        <v>2.7669445869676754</v>
      </c>
      <c r="Q47" s="148">
        <f t="shared" si="15"/>
        <v>1692.3208482982725</v>
      </c>
      <c r="R47" s="149">
        <f t="shared" si="16"/>
        <v>166.01667521806053</v>
      </c>
    </row>
    <row r="48" spans="1:18" ht="12" customHeight="1" x14ac:dyDescent="0.2">
      <c r="A48" s="631"/>
      <c r="B48" s="246">
        <v>40</v>
      </c>
      <c r="C48" s="228" t="s">
        <v>69</v>
      </c>
      <c r="D48" s="88" t="s">
        <v>47</v>
      </c>
      <c r="E48" s="87">
        <v>24</v>
      </c>
      <c r="F48" s="87"/>
      <c r="G48" s="89">
        <f t="shared" si="12"/>
        <v>26.992000000000001</v>
      </c>
      <c r="H48" s="89">
        <v>0.20399999999999999</v>
      </c>
      <c r="I48" s="89">
        <v>0.24399999999999999</v>
      </c>
      <c r="J48" s="89">
        <v>26.544</v>
      </c>
      <c r="K48" s="90">
        <v>940.14</v>
      </c>
      <c r="L48" s="89">
        <f t="shared" si="13"/>
        <v>26.544</v>
      </c>
      <c r="M48" s="90">
        <v>940.14</v>
      </c>
      <c r="N48" s="91">
        <f t="shared" si="11"/>
        <v>2.8234092794690153E-2</v>
      </c>
      <c r="O48" s="476">
        <v>98.1</v>
      </c>
      <c r="P48" s="93">
        <f t="shared" si="14"/>
        <v>2.7697645031591036</v>
      </c>
      <c r="Q48" s="93">
        <f t="shared" si="15"/>
        <v>1694.0455676814092</v>
      </c>
      <c r="R48" s="94">
        <f t="shared" si="16"/>
        <v>166.18587018954622</v>
      </c>
    </row>
    <row r="49" spans="1:18" ht="12" customHeight="1" x14ac:dyDescent="0.2">
      <c r="A49" s="631"/>
      <c r="B49" s="246">
        <v>41</v>
      </c>
      <c r="C49" s="240" t="s">
        <v>68</v>
      </c>
      <c r="D49" s="90" t="s">
        <v>47</v>
      </c>
      <c r="E49" s="87">
        <v>7</v>
      </c>
      <c r="F49" s="87">
        <v>1984</v>
      </c>
      <c r="G49" s="89">
        <f t="shared" si="12"/>
        <v>8.5009999999999994</v>
      </c>
      <c r="H49" s="89">
        <v>0</v>
      </c>
      <c r="I49" s="89">
        <v>0</v>
      </c>
      <c r="J49" s="89">
        <v>8.5009999999999994</v>
      </c>
      <c r="K49" s="89">
        <v>300.69</v>
      </c>
      <c r="L49" s="89">
        <f t="shared" si="13"/>
        <v>8.5009999999999994</v>
      </c>
      <c r="M49" s="89">
        <v>300.69</v>
      </c>
      <c r="N49" s="91">
        <f t="shared" si="11"/>
        <v>2.827164189031893E-2</v>
      </c>
      <c r="O49" s="104">
        <v>98.1</v>
      </c>
      <c r="P49" s="93">
        <f t="shared" si="14"/>
        <v>2.773448069440287</v>
      </c>
      <c r="Q49" s="486">
        <f t="shared" si="15"/>
        <v>1696.2985134191358</v>
      </c>
      <c r="R49" s="94">
        <f t="shared" si="16"/>
        <v>166.4068841664172</v>
      </c>
    </row>
    <row r="50" spans="1:18" ht="12" customHeight="1" thickBot="1" x14ac:dyDescent="0.25">
      <c r="A50" s="632"/>
      <c r="B50" s="487">
        <v>42</v>
      </c>
      <c r="C50" s="488" t="s">
        <v>62</v>
      </c>
      <c r="D50" s="489" t="s">
        <v>47</v>
      </c>
      <c r="E50" s="490">
        <v>10</v>
      </c>
      <c r="F50" s="490"/>
      <c r="G50" s="491">
        <f t="shared" si="12"/>
        <v>17.416</v>
      </c>
      <c r="H50" s="492">
        <v>0.10199999999999999</v>
      </c>
      <c r="I50" s="492">
        <v>0.10100000000000001</v>
      </c>
      <c r="J50" s="491">
        <v>17.213000000000001</v>
      </c>
      <c r="K50" s="492">
        <v>595.69000000000005</v>
      </c>
      <c r="L50" s="491">
        <f t="shared" si="13"/>
        <v>17.213000000000001</v>
      </c>
      <c r="M50" s="492">
        <v>595.69000000000005</v>
      </c>
      <c r="N50" s="485">
        <f t="shared" si="11"/>
        <v>2.8895902231026203E-2</v>
      </c>
      <c r="O50" s="215">
        <v>98.1</v>
      </c>
      <c r="P50" s="493">
        <f t="shared" si="14"/>
        <v>2.8346880088636701</v>
      </c>
      <c r="Q50" s="493">
        <f t="shared" si="15"/>
        <v>1733.754133861572</v>
      </c>
      <c r="R50" s="494">
        <f t="shared" si="16"/>
        <v>170.0812805318202</v>
      </c>
    </row>
    <row r="51" spans="1:18" ht="15" customHeight="1" x14ac:dyDescent="0.2">
      <c r="A51" s="588" t="s">
        <v>84</v>
      </c>
      <c r="B51" s="495">
        <v>43</v>
      </c>
      <c r="C51" s="496" t="s">
        <v>58</v>
      </c>
      <c r="D51" s="497" t="s">
        <v>47</v>
      </c>
      <c r="E51" s="498">
        <v>8</v>
      </c>
      <c r="F51" s="498">
        <v>1965</v>
      </c>
      <c r="G51" s="499">
        <f t="shared" si="12"/>
        <v>11.712</v>
      </c>
      <c r="H51" s="499">
        <v>0</v>
      </c>
      <c r="I51" s="499">
        <v>0</v>
      </c>
      <c r="J51" s="499">
        <v>11.712</v>
      </c>
      <c r="K51" s="499">
        <v>398.85</v>
      </c>
      <c r="L51" s="499">
        <f t="shared" si="13"/>
        <v>11.712</v>
      </c>
      <c r="M51" s="499">
        <v>398.85</v>
      </c>
      <c r="N51" s="481">
        <f t="shared" si="11"/>
        <v>2.9364422715306503E-2</v>
      </c>
      <c r="O51" s="500">
        <v>98.1</v>
      </c>
      <c r="P51" s="501">
        <f t="shared" si="14"/>
        <v>2.8806498683715676</v>
      </c>
      <c r="Q51" s="501">
        <f t="shared" si="15"/>
        <v>1761.8653629183902</v>
      </c>
      <c r="R51" s="502">
        <f t="shared" si="16"/>
        <v>172.83899210229407</v>
      </c>
    </row>
    <row r="52" spans="1:18" s="24" customFormat="1" ht="12" customHeight="1" x14ac:dyDescent="0.2">
      <c r="A52" s="589"/>
      <c r="B52" s="256">
        <v>44</v>
      </c>
      <c r="C52" s="250" t="s">
        <v>65</v>
      </c>
      <c r="D52" s="44" t="s">
        <v>47</v>
      </c>
      <c r="E52" s="45">
        <v>6</v>
      </c>
      <c r="F52" s="45">
        <v>1971</v>
      </c>
      <c r="G52" s="46">
        <f t="shared" si="12"/>
        <v>9.8109999999999999</v>
      </c>
      <c r="H52" s="46">
        <v>0</v>
      </c>
      <c r="I52" s="46">
        <v>0</v>
      </c>
      <c r="J52" s="46">
        <v>9.8109999999999999</v>
      </c>
      <c r="K52" s="46">
        <v>328.45</v>
      </c>
      <c r="L52" s="46">
        <f t="shared" si="13"/>
        <v>9.8109999999999999</v>
      </c>
      <c r="M52" s="46">
        <v>328.45</v>
      </c>
      <c r="N52" s="47">
        <f t="shared" si="11"/>
        <v>2.9870604353782922E-2</v>
      </c>
      <c r="O52" s="48">
        <v>98.1</v>
      </c>
      <c r="P52" s="49">
        <f t="shared" si="14"/>
        <v>2.9303062871061045</v>
      </c>
      <c r="Q52" s="49">
        <f t="shared" si="15"/>
        <v>1792.2362612269753</v>
      </c>
      <c r="R52" s="51">
        <f t="shared" si="16"/>
        <v>175.81837722636629</v>
      </c>
    </row>
    <row r="53" spans="1:18" ht="12" customHeight="1" x14ac:dyDescent="0.2">
      <c r="A53" s="589"/>
      <c r="B53" s="305">
        <v>45</v>
      </c>
      <c r="C53" s="306" t="s">
        <v>70</v>
      </c>
      <c r="D53" s="112" t="s">
        <v>47</v>
      </c>
      <c r="E53" s="43">
        <v>7</v>
      </c>
      <c r="F53" s="43"/>
      <c r="G53" s="113">
        <f t="shared" si="12"/>
        <v>10.523</v>
      </c>
      <c r="H53" s="114">
        <v>0</v>
      </c>
      <c r="I53" s="114">
        <v>0</v>
      </c>
      <c r="J53" s="113">
        <v>10.523</v>
      </c>
      <c r="K53" s="114">
        <v>341.47</v>
      </c>
      <c r="L53" s="113">
        <f t="shared" si="13"/>
        <v>10.523</v>
      </c>
      <c r="M53" s="114">
        <v>341.47</v>
      </c>
      <c r="N53" s="47">
        <f t="shared" si="11"/>
        <v>3.0816762819574191E-2</v>
      </c>
      <c r="O53" s="307">
        <v>98.1</v>
      </c>
      <c r="P53" s="116">
        <f t="shared" si="14"/>
        <v>3.0231244326002278</v>
      </c>
      <c r="Q53" s="116">
        <f t="shared" si="15"/>
        <v>1849.0057691744514</v>
      </c>
      <c r="R53" s="117">
        <f t="shared" si="16"/>
        <v>181.38746595601367</v>
      </c>
    </row>
    <row r="54" spans="1:18" ht="12" customHeight="1" x14ac:dyDescent="0.2">
      <c r="A54" s="589"/>
      <c r="B54" s="256">
        <v>46</v>
      </c>
      <c r="C54" s="251" t="s">
        <v>74</v>
      </c>
      <c r="D54" s="50" t="s">
        <v>47</v>
      </c>
      <c r="E54" s="45">
        <v>7</v>
      </c>
      <c r="F54" s="45"/>
      <c r="G54" s="46">
        <f t="shared" si="12"/>
        <v>9.7449999999999992</v>
      </c>
      <c r="H54" s="44">
        <v>0</v>
      </c>
      <c r="I54" s="44">
        <v>0</v>
      </c>
      <c r="J54" s="46">
        <v>9.7449999999999992</v>
      </c>
      <c r="K54" s="44">
        <v>308.89</v>
      </c>
      <c r="L54" s="46">
        <f t="shared" si="13"/>
        <v>9.7449999999999992</v>
      </c>
      <c r="M54" s="44">
        <v>308.89</v>
      </c>
      <c r="N54" s="47">
        <f t="shared" si="11"/>
        <v>3.1548447667454432E-2</v>
      </c>
      <c r="O54" s="48">
        <v>98.1</v>
      </c>
      <c r="P54" s="49">
        <f t="shared" si="14"/>
        <v>3.0949027161772795</v>
      </c>
      <c r="Q54" s="49">
        <f t="shared" si="15"/>
        <v>1892.9068600472658</v>
      </c>
      <c r="R54" s="51">
        <f t="shared" si="16"/>
        <v>185.69416297063677</v>
      </c>
    </row>
    <row r="55" spans="1:18" ht="12" customHeight="1" x14ac:dyDescent="0.2">
      <c r="A55" s="589"/>
      <c r="B55" s="256">
        <v>47</v>
      </c>
      <c r="C55" s="251" t="s">
        <v>102</v>
      </c>
      <c r="D55" s="50" t="s">
        <v>47</v>
      </c>
      <c r="E55" s="45">
        <v>12</v>
      </c>
      <c r="F55" s="45"/>
      <c r="G55" s="46">
        <f t="shared" si="12"/>
        <v>17.652000000000001</v>
      </c>
      <c r="H55" s="44">
        <v>0</v>
      </c>
      <c r="I55" s="44">
        <v>0</v>
      </c>
      <c r="J55" s="46">
        <v>17.652000000000001</v>
      </c>
      <c r="K55" s="44">
        <v>544.66</v>
      </c>
      <c r="L55" s="46">
        <f t="shared" si="13"/>
        <v>17.652000000000001</v>
      </c>
      <c r="M55" s="44">
        <v>544.66</v>
      </c>
      <c r="N55" s="47">
        <f t="shared" si="11"/>
        <v>3.2409209415047921E-2</v>
      </c>
      <c r="O55" s="48">
        <v>98.1</v>
      </c>
      <c r="P55" s="49">
        <f t="shared" si="14"/>
        <v>3.1793434436162009</v>
      </c>
      <c r="Q55" s="49">
        <f t="shared" si="15"/>
        <v>1944.5525649028752</v>
      </c>
      <c r="R55" s="51">
        <f t="shared" si="16"/>
        <v>190.76060661697204</v>
      </c>
    </row>
    <row r="56" spans="1:18" ht="13.5" customHeight="1" x14ac:dyDescent="0.2">
      <c r="A56" s="589"/>
      <c r="B56" s="256">
        <v>48</v>
      </c>
      <c r="C56" s="250" t="s">
        <v>79</v>
      </c>
      <c r="D56" s="44" t="s">
        <v>47</v>
      </c>
      <c r="E56" s="45">
        <v>16</v>
      </c>
      <c r="F56" s="45">
        <v>1978</v>
      </c>
      <c r="G56" s="46">
        <f t="shared" si="12"/>
        <v>16.210999999999999</v>
      </c>
      <c r="H56" s="46">
        <v>0</v>
      </c>
      <c r="I56" s="46">
        <v>0</v>
      </c>
      <c r="J56" s="46">
        <v>16.210999999999999</v>
      </c>
      <c r="K56" s="46">
        <v>492.25</v>
      </c>
      <c r="L56" s="46">
        <f t="shared" si="13"/>
        <v>16.210999999999999</v>
      </c>
      <c r="M56" s="46">
        <v>492.25</v>
      </c>
      <c r="N56" s="47">
        <f t="shared" si="11"/>
        <v>3.2932453021838497E-2</v>
      </c>
      <c r="O56" s="48">
        <v>98.1</v>
      </c>
      <c r="P56" s="49">
        <f t="shared" si="14"/>
        <v>3.2306736414423565</v>
      </c>
      <c r="Q56" s="49">
        <f t="shared" si="15"/>
        <v>1975.9471813103098</v>
      </c>
      <c r="R56" s="51">
        <f t="shared" si="16"/>
        <v>193.84041848654138</v>
      </c>
    </row>
    <row r="57" spans="1:18" ht="12" customHeight="1" x14ac:dyDescent="0.2">
      <c r="A57" s="589"/>
      <c r="B57" s="256">
        <v>49</v>
      </c>
      <c r="C57" s="250" t="s">
        <v>61</v>
      </c>
      <c r="D57" s="44" t="s">
        <v>47</v>
      </c>
      <c r="E57" s="45">
        <v>7</v>
      </c>
      <c r="F57" s="45"/>
      <c r="G57" s="46">
        <f t="shared" si="12"/>
        <v>13.347</v>
      </c>
      <c r="H57" s="44">
        <v>0</v>
      </c>
      <c r="I57" s="46">
        <v>0.97799999999999998</v>
      </c>
      <c r="J57" s="46">
        <v>12.369</v>
      </c>
      <c r="K57" s="44">
        <v>374.68</v>
      </c>
      <c r="L57" s="46">
        <f t="shared" si="13"/>
        <v>12.369</v>
      </c>
      <c r="M57" s="44">
        <v>374.68</v>
      </c>
      <c r="N57" s="47">
        <f t="shared" si="11"/>
        <v>3.3012170385395535E-2</v>
      </c>
      <c r="O57" s="48">
        <v>98.1</v>
      </c>
      <c r="P57" s="49">
        <f t="shared" si="14"/>
        <v>3.238493914807302</v>
      </c>
      <c r="Q57" s="49">
        <f t="shared" si="15"/>
        <v>1980.730223123732</v>
      </c>
      <c r="R57" s="51">
        <f t="shared" si="16"/>
        <v>194.3096348884381</v>
      </c>
    </row>
    <row r="58" spans="1:18" ht="12" customHeight="1" x14ac:dyDescent="0.2">
      <c r="A58" s="589"/>
      <c r="B58" s="256">
        <v>50</v>
      </c>
      <c r="C58" s="250" t="s">
        <v>51</v>
      </c>
      <c r="D58" s="44" t="s">
        <v>47</v>
      </c>
      <c r="E58" s="45">
        <v>17</v>
      </c>
      <c r="F58" s="45">
        <v>1973</v>
      </c>
      <c r="G58" s="46">
        <f t="shared" si="12"/>
        <v>43.540999999999997</v>
      </c>
      <c r="H58" s="46">
        <v>0</v>
      </c>
      <c r="I58" s="46">
        <v>0</v>
      </c>
      <c r="J58" s="46">
        <v>43.540999999999997</v>
      </c>
      <c r="K58" s="46">
        <v>1317.97</v>
      </c>
      <c r="L58" s="46">
        <f t="shared" si="13"/>
        <v>43.540999999999997</v>
      </c>
      <c r="M58" s="46">
        <v>1317.97</v>
      </c>
      <c r="N58" s="47">
        <f t="shared" si="11"/>
        <v>3.3036412057937579E-2</v>
      </c>
      <c r="O58" s="48">
        <v>98.1</v>
      </c>
      <c r="P58" s="49">
        <f t="shared" si="14"/>
        <v>3.2408720228836763</v>
      </c>
      <c r="Q58" s="49">
        <f t="shared" si="15"/>
        <v>1982.1847234762549</v>
      </c>
      <c r="R58" s="51">
        <f t="shared" si="16"/>
        <v>194.4523213730206</v>
      </c>
    </row>
    <row r="59" spans="1:18" ht="14.25" customHeight="1" x14ac:dyDescent="0.2">
      <c r="A59" s="589"/>
      <c r="B59" s="256">
        <v>51</v>
      </c>
      <c r="C59" s="250" t="s">
        <v>77</v>
      </c>
      <c r="D59" s="44" t="s">
        <v>47</v>
      </c>
      <c r="E59" s="45">
        <v>14</v>
      </c>
      <c r="F59" s="45">
        <v>1966</v>
      </c>
      <c r="G59" s="46">
        <f t="shared" si="12"/>
        <v>16.173999999999999</v>
      </c>
      <c r="H59" s="46">
        <v>0</v>
      </c>
      <c r="I59" s="46">
        <v>0</v>
      </c>
      <c r="J59" s="46">
        <v>16.173999999999999</v>
      </c>
      <c r="K59" s="46">
        <v>487.55</v>
      </c>
      <c r="L59" s="46">
        <f t="shared" si="13"/>
        <v>16.173999999999999</v>
      </c>
      <c r="M59" s="46">
        <v>487.55</v>
      </c>
      <c r="N59" s="47">
        <f t="shared" si="11"/>
        <v>3.3174033432468462E-2</v>
      </c>
      <c r="O59" s="48">
        <v>98.1</v>
      </c>
      <c r="P59" s="49">
        <f t="shared" si="14"/>
        <v>3.2543726797251558</v>
      </c>
      <c r="Q59" s="49">
        <f t="shared" si="15"/>
        <v>1990.4420059481079</v>
      </c>
      <c r="R59" s="51">
        <f t="shared" si="16"/>
        <v>195.26236078350937</v>
      </c>
    </row>
    <row r="60" spans="1:18" ht="13.5" customHeight="1" x14ac:dyDescent="0.2">
      <c r="A60" s="589"/>
      <c r="B60" s="256">
        <v>52</v>
      </c>
      <c r="C60" s="251" t="s">
        <v>56</v>
      </c>
      <c r="D60" s="50" t="s">
        <v>47</v>
      </c>
      <c r="E60" s="45">
        <v>11</v>
      </c>
      <c r="F60" s="45"/>
      <c r="G60" s="46">
        <f t="shared" si="12"/>
        <v>22.234000000000002</v>
      </c>
      <c r="H60" s="44">
        <v>0</v>
      </c>
      <c r="I60" s="44">
        <v>0</v>
      </c>
      <c r="J60" s="46">
        <v>22.234000000000002</v>
      </c>
      <c r="K60" s="44">
        <v>669.02</v>
      </c>
      <c r="L60" s="46">
        <f t="shared" si="13"/>
        <v>22.234000000000002</v>
      </c>
      <c r="M60" s="44">
        <v>669.02</v>
      </c>
      <c r="N60" s="47">
        <f t="shared" si="11"/>
        <v>3.3233685091626559E-2</v>
      </c>
      <c r="O60" s="48">
        <v>98.1</v>
      </c>
      <c r="P60" s="49">
        <f t="shared" si="14"/>
        <v>3.2602245074885654</v>
      </c>
      <c r="Q60" s="49">
        <f t="shared" si="15"/>
        <v>1994.0211054975937</v>
      </c>
      <c r="R60" s="51">
        <f t="shared" si="16"/>
        <v>195.61347044931392</v>
      </c>
    </row>
    <row r="61" spans="1:18" ht="13.5" customHeight="1" x14ac:dyDescent="0.2">
      <c r="A61" s="589"/>
      <c r="B61" s="256">
        <v>53</v>
      </c>
      <c r="C61" s="252" t="s">
        <v>100</v>
      </c>
      <c r="D61" s="50" t="s">
        <v>47</v>
      </c>
      <c r="E61" s="209">
        <v>6</v>
      </c>
      <c r="F61" s="209"/>
      <c r="G61" s="46">
        <f t="shared" si="12"/>
        <v>7.3310000000000004</v>
      </c>
      <c r="H61" s="211">
        <v>0</v>
      </c>
      <c r="I61" s="211">
        <v>0</v>
      </c>
      <c r="J61" s="210">
        <v>7.3310000000000004</v>
      </c>
      <c r="K61" s="211">
        <v>220.29</v>
      </c>
      <c r="L61" s="210">
        <f t="shared" si="13"/>
        <v>7.3310000000000004</v>
      </c>
      <c r="M61" s="211">
        <v>220.29</v>
      </c>
      <c r="N61" s="47">
        <f t="shared" si="11"/>
        <v>3.3278859684960735E-2</v>
      </c>
      <c r="O61" s="48">
        <v>98.1</v>
      </c>
      <c r="P61" s="49">
        <f t="shared" si="14"/>
        <v>3.2646561350946479</v>
      </c>
      <c r="Q61" s="213">
        <f t="shared" si="15"/>
        <v>1996.731581097644</v>
      </c>
      <c r="R61" s="51">
        <f t="shared" si="16"/>
        <v>195.87936810567888</v>
      </c>
    </row>
    <row r="62" spans="1:18" ht="13.5" customHeight="1" x14ac:dyDescent="0.2">
      <c r="A62" s="589"/>
      <c r="B62" s="256">
        <v>54</v>
      </c>
      <c r="C62" s="252" t="s">
        <v>67</v>
      </c>
      <c r="D62" s="50" t="s">
        <v>47</v>
      </c>
      <c r="E62" s="209">
        <v>1</v>
      </c>
      <c r="F62" s="209"/>
      <c r="G62" s="46">
        <f t="shared" si="12"/>
        <v>2.0569999999999999</v>
      </c>
      <c r="H62" s="211">
        <v>0</v>
      </c>
      <c r="I62" s="211">
        <v>0</v>
      </c>
      <c r="J62" s="210">
        <v>2.0569999999999999</v>
      </c>
      <c r="K62" s="211">
        <v>60.09</v>
      </c>
      <c r="L62" s="210">
        <f t="shared" si="13"/>
        <v>2.0569999999999999</v>
      </c>
      <c r="M62" s="211">
        <v>60.09</v>
      </c>
      <c r="N62" s="47">
        <f t="shared" si="11"/>
        <v>3.4231985355300379E-2</v>
      </c>
      <c r="O62" s="48">
        <v>98.1</v>
      </c>
      <c r="P62" s="213">
        <f t="shared" si="14"/>
        <v>3.3581577633549671</v>
      </c>
      <c r="Q62" s="213">
        <f t="shared" si="15"/>
        <v>2053.9191213180229</v>
      </c>
      <c r="R62" s="214">
        <f t="shared" si="16"/>
        <v>201.48946580129802</v>
      </c>
    </row>
    <row r="63" spans="1:18" ht="13.5" customHeight="1" x14ac:dyDescent="0.2">
      <c r="A63" s="589"/>
      <c r="B63" s="256">
        <v>55</v>
      </c>
      <c r="C63" s="252" t="s">
        <v>63</v>
      </c>
      <c r="D63" s="50" t="s">
        <v>47</v>
      </c>
      <c r="E63" s="209">
        <v>11</v>
      </c>
      <c r="F63" s="209"/>
      <c r="G63" s="46">
        <f t="shared" si="12"/>
        <v>25.265000000000001</v>
      </c>
      <c r="H63" s="211">
        <v>0</v>
      </c>
      <c r="I63" s="211">
        <v>0</v>
      </c>
      <c r="J63" s="210">
        <v>25.265000000000001</v>
      </c>
      <c r="K63" s="211">
        <v>687.63</v>
      </c>
      <c r="L63" s="210">
        <f t="shared" si="13"/>
        <v>25.265000000000001</v>
      </c>
      <c r="M63" s="211">
        <v>687.63</v>
      </c>
      <c r="N63" s="47">
        <f t="shared" si="11"/>
        <v>3.6742143303811647E-2</v>
      </c>
      <c r="O63" s="48">
        <v>98.1</v>
      </c>
      <c r="P63" s="213">
        <f t="shared" si="14"/>
        <v>3.6044042581039224</v>
      </c>
      <c r="Q63" s="213">
        <f t="shared" si="15"/>
        <v>2204.5285982286987</v>
      </c>
      <c r="R63" s="214">
        <f t="shared" si="16"/>
        <v>216.26425548623536</v>
      </c>
    </row>
    <row r="64" spans="1:18" ht="13.5" customHeight="1" x14ac:dyDescent="0.2">
      <c r="A64" s="589"/>
      <c r="B64" s="256">
        <v>56</v>
      </c>
      <c r="C64" s="253" t="s">
        <v>78</v>
      </c>
      <c r="D64" s="44" t="s">
        <v>47</v>
      </c>
      <c r="E64" s="209">
        <v>12</v>
      </c>
      <c r="F64" s="209">
        <v>1984</v>
      </c>
      <c r="G64" s="46">
        <f t="shared" si="12"/>
        <v>17.227</v>
      </c>
      <c r="H64" s="210">
        <v>0</v>
      </c>
      <c r="I64" s="210">
        <v>0</v>
      </c>
      <c r="J64" s="210">
        <v>17.227</v>
      </c>
      <c r="K64" s="210">
        <v>415.39</v>
      </c>
      <c r="L64" s="210">
        <f t="shared" si="13"/>
        <v>17.227</v>
      </c>
      <c r="M64" s="210">
        <v>415.39</v>
      </c>
      <c r="N64" s="47">
        <f t="shared" si="11"/>
        <v>4.147186980909507E-2</v>
      </c>
      <c r="O64" s="48">
        <v>98.1</v>
      </c>
      <c r="P64" s="213">
        <f t="shared" si="14"/>
        <v>4.0683904282722265</v>
      </c>
      <c r="Q64" s="213">
        <f t="shared" si="15"/>
        <v>2488.312188545704</v>
      </c>
      <c r="R64" s="214">
        <f t="shared" si="16"/>
        <v>244.10342569633355</v>
      </c>
    </row>
    <row r="65" spans="1:18" ht="12.75" customHeight="1" thickBot="1" x14ac:dyDescent="0.25">
      <c r="A65" s="590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12"/>
        <v>5.24</v>
      </c>
      <c r="H65" s="54">
        <v>0</v>
      </c>
      <c r="I65" s="54">
        <v>0</v>
      </c>
      <c r="J65" s="54">
        <v>5.24</v>
      </c>
      <c r="K65" s="54">
        <v>108.3</v>
      </c>
      <c r="L65" s="54">
        <f t="shared" si="13"/>
        <v>5.24</v>
      </c>
      <c r="M65" s="54">
        <v>108.3</v>
      </c>
      <c r="N65" s="55">
        <f t="shared" si="11"/>
        <v>4.8384118190212377E-2</v>
      </c>
      <c r="O65" s="56">
        <v>98.1</v>
      </c>
      <c r="P65" s="57">
        <f t="shared" si="14"/>
        <v>4.7464819944598338</v>
      </c>
      <c r="Q65" s="57">
        <f t="shared" si="15"/>
        <v>2903.0470914127427</v>
      </c>
      <c r="R65" s="58">
        <f t="shared" si="16"/>
        <v>284.78891966759005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140.47807578179345</v>
      </c>
    </row>
  </sheetData>
  <sortState xmlns:xlrd2="http://schemas.microsoft.com/office/spreadsheetml/2017/richdata2" ref="C10:R65">
    <sortCondition ref="N10:N65"/>
  </sortState>
  <mergeCells count="23">
    <mergeCell ref="A34:A50"/>
    <mergeCell ref="A51:A65"/>
    <mergeCell ref="P5:P6"/>
    <mergeCell ref="Q5:Q6"/>
    <mergeCell ref="R5:R6"/>
    <mergeCell ref="A9:A17"/>
    <mergeCell ref="A18:A33"/>
    <mergeCell ref="G5:J5"/>
    <mergeCell ref="K5:K6"/>
    <mergeCell ref="L5:L6"/>
    <mergeCell ref="M5:M6"/>
    <mergeCell ref="N5:N6"/>
    <mergeCell ref="O5:O6"/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603-9099-4B14-A03A-01DFEA11EE04}">
  <dimension ref="A1:V1048575"/>
  <sheetViews>
    <sheetView topLeftCell="A26" workbookViewId="0">
      <selection activeCell="U16" sqref="U16"/>
    </sheetView>
  </sheetViews>
  <sheetFormatPr defaultRowHeight="11.25" x14ac:dyDescent="0.2"/>
  <cols>
    <col min="1" max="1" width="21.140625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128</v>
      </c>
      <c r="B2" s="611"/>
      <c r="C2" s="611"/>
      <c r="D2" s="611"/>
      <c r="E2" s="611"/>
      <c r="F2" s="612"/>
      <c r="G2" s="483">
        <v>-3.8</v>
      </c>
      <c r="H2" s="2" t="s">
        <v>1</v>
      </c>
      <c r="J2" s="119"/>
    </row>
    <row r="3" spans="1:18" ht="18.75" customHeight="1" thickBot="1" x14ac:dyDescent="0.25">
      <c r="A3" s="613" t="s">
        <v>129</v>
      </c>
      <c r="B3" s="613"/>
      <c r="C3" s="613"/>
      <c r="D3" s="613"/>
      <c r="E3" s="613"/>
      <c r="F3" s="613"/>
      <c r="G3" s="482">
        <v>675.8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130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8" customHeight="1" x14ac:dyDescent="0.2">
      <c r="A9" s="625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43.432000000000002</v>
      </c>
      <c r="H9" s="62">
        <v>3.0089999999999999</v>
      </c>
      <c r="I9" s="62">
        <v>10.353999999999999</v>
      </c>
      <c r="J9" s="62">
        <v>30.068999999999999</v>
      </c>
      <c r="K9" s="62">
        <v>3530.28</v>
      </c>
      <c r="L9" s="62">
        <f t="shared" ref="L9" si="1">J9</f>
        <v>30.068999999999999</v>
      </c>
      <c r="M9" s="62">
        <v>3530.28</v>
      </c>
      <c r="N9" s="479">
        <f t="shared" ref="N9" si="2">L9/M9</f>
        <v>8.5174547061422877E-3</v>
      </c>
      <c r="O9" s="82">
        <v>98.1</v>
      </c>
      <c r="P9" s="65">
        <f t="shared" ref="P9" si="3">N9*O9</f>
        <v>0.83556230667255837</v>
      </c>
      <c r="Q9" s="65">
        <f t="shared" ref="Q9" si="4">N9*60*1000</f>
        <v>511.04728236853725</v>
      </c>
      <c r="R9" s="66">
        <f t="shared" ref="R9" si="5">Q9*O9/1000</f>
        <v>50.133738400353508</v>
      </c>
    </row>
    <row r="10" spans="1:18" ht="17.25" customHeight="1" x14ac:dyDescent="0.2">
      <c r="A10" s="626"/>
      <c r="B10" s="364">
        <v>2</v>
      </c>
      <c r="C10" s="259" t="s">
        <v>50</v>
      </c>
      <c r="D10" s="67" t="s">
        <v>31</v>
      </c>
      <c r="E10" s="68">
        <v>6</v>
      </c>
      <c r="F10" s="68"/>
      <c r="G10" s="69">
        <f t="shared" ref="G10:G41" si="6">H10+I10+J10</f>
        <v>2.6349999999999998</v>
      </c>
      <c r="H10" s="69">
        <v>0</v>
      </c>
      <c r="I10" s="69">
        <v>0</v>
      </c>
      <c r="J10" s="69">
        <v>2.6349999999999998</v>
      </c>
      <c r="K10" s="69">
        <v>266.81</v>
      </c>
      <c r="L10" s="69">
        <f t="shared" ref="L10:L41" si="7">J10</f>
        <v>2.6349999999999998</v>
      </c>
      <c r="M10" s="69">
        <v>266.81</v>
      </c>
      <c r="N10" s="165">
        <f t="shared" ref="N10:N41" si="8">L10/M10</f>
        <v>9.8759416813462755E-3</v>
      </c>
      <c r="O10" s="84">
        <v>98.1</v>
      </c>
      <c r="P10" s="71">
        <f t="shared" ref="P10:P41" si="9">N10*O10</f>
        <v>0.96882987894006956</v>
      </c>
      <c r="Q10" s="71">
        <f t="shared" ref="Q10:Q41" si="10">N10*60*1000</f>
        <v>592.55650088077653</v>
      </c>
      <c r="R10" s="72">
        <f t="shared" ref="R10:R41" si="11">Q10*O10/1000</f>
        <v>58.129792736404177</v>
      </c>
    </row>
    <row r="11" spans="1:18" ht="15.75" customHeight="1" x14ac:dyDescent="0.2">
      <c r="A11" s="626"/>
      <c r="B11" s="364">
        <v>3</v>
      </c>
      <c r="C11" s="383" t="s">
        <v>48</v>
      </c>
      <c r="D11" s="73" t="s">
        <v>31</v>
      </c>
      <c r="E11" s="75">
        <v>75</v>
      </c>
      <c r="F11" s="75">
        <v>1983</v>
      </c>
      <c r="G11" s="69">
        <f t="shared" si="6"/>
        <v>52.301000000000002</v>
      </c>
      <c r="H11" s="69">
        <v>3.57</v>
      </c>
      <c r="I11" s="69">
        <v>12.23</v>
      </c>
      <c r="J11" s="69">
        <v>36.500999999999998</v>
      </c>
      <c r="K11" s="69">
        <v>3467.27</v>
      </c>
      <c r="L11" s="69">
        <f t="shared" si="7"/>
        <v>36.500999999999998</v>
      </c>
      <c r="M11" s="69">
        <v>3467.27</v>
      </c>
      <c r="N11" s="70">
        <f t="shared" si="8"/>
        <v>1.052730245986035E-2</v>
      </c>
      <c r="O11" s="84">
        <v>98.1</v>
      </c>
      <c r="P11" s="71">
        <f t="shared" si="9"/>
        <v>1.0327283713123003</v>
      </c>
      <c r="Q11" s="71">
        <f t="shared" si="10"/>
        <v>631.63814759162096</v>
      </c>
      <c r="R11" s="72">
        <f t="shared" si="11"/>
        <v>61.963702278738012</v>
      </c>
    </row>
    <row r="12" spans="1:18" ht="15.75" customHeight="1" x14ac:dyDescent="0.2">
      <c r="A12" s="626"/>
      <c r="B12" s="365">
        <v>4</v>
      </c>
      <c r="C12" s="275" t="s">
        <v>33</v>
      </c>
      <c r="D12" s="67" t="s">
        <v>31</v>
      </c>
      <c r="E12" s="68">
        <v>55</v>
      </c>
      <c r="F12" s="68">
        <v>1966</v>
      </c>
      <c r="G12" s="69">
        <f t="shared" si="6"/>
        <v>29.23</v>
      </c>
      <c r="H12" s="69">
        <v>0</v>
      </c>
      <c r="I12" s="69">
        <v>0</v>
      </c>
      <c r="J12" s="69">
        <v>29.23</v>
      </c>
      <c r="K12" s="69">
        <v>2582.04</v>
      </c>
      <c r="L12" s="69">
        <f t="shared" si="7"/>
        <v>29.23</v>
      </c>
      <c r="M12" s="69">
        <v>2582.04</v>
      </c>
      <c r="N12" s="70">
        <f t="shared" si="8"/>
        <v>1.1320506266363032E-2</v>
      </c>
      <c r="O12" s="84">
        <v>98.1</v>
      </c>
      <c r="P12" s="71">
        <f t="shared" si="9"/>
        <v>1.1105416647302133</v>
      </c>
      <c r="Q12" s="71">
        <f t="shared" si="10"/>
        <v>679.23037598178189</v>
      </c>
      <c r="R12" s="72">
        <f t="shared" si="11"/>
        <v>66.632499883812798</v>
      </c>
    </row>
    <row r="13" spans="1:18" ht="17.25" customHeight="1" thickBot="1" x14ac:dyDescent="0.25">
      <c r="A13" s="627"/>
      <c r="B13" s="366">
        <v>5</v>
      </c>
      <c r="C13" s="505" t="s">
        <v>32</v>
      </c>
      <c r="D13" s="169" t="s">
        <v>31</v>
      </c>
      <c r="E13" s="77">
        <v>85</v>
      </c>
      <c r="F13" s="77">
        <v>1969</v>
      </c>
      <c r="G13" s="78">
        <f t="shared" si="6"/>
        <v>44.845999999999997</v>
      </c>
      <c r="H13" s="78">
        <v>0</v>
      </c>
      <c r="I13" s="78">
        <v>0</v>
      </c>
      <c r="J13" s="78">
        <v>44.845999999999997</v>
      </c>
      <c r="K13" s="78">
        <v>3845.22</v>
      </c>
      <c r="L13" s="78">
        <f t="shared" si="7"/>
        <v>44.845999999999997</v>
      </c>
      <c r="M13" s="78">
        <v>3845.22</v>
      </c>
      <c r="N13" s="79">
        <f t="shared" si="8"/>
        <v>1.1662791725831031E-2</v>
      </c>
      <c r="O13" s="160">
        <v>98.1</v>
      </c>
      <c r="P13" s="80">
        <f t="shared" si="9"/>
        <v>1.1441198683040241</v>
      </c>
      <c r="Q13" s="80">
        <f t="shared" si="10"/>
        <v>699.76750354986189</v>
      </c>
      <c r="R13" s="81">
        <f t="shared" si="11"/>
        <v>68.647192098241447</v>
      </c>
    </row>
    <row r="14" spans="1:18" ht="16.5" customHeight="1" x14ac:dyDescent="0.2">
      <c r="A14" s="628" t="s">
        <v>82</v>
      </c>
      <c r="B14" s="290">
        <v>6</v>
      </c>
      <c r="C14" s="315" t="s">
        <v>44</v>
      </c>
      <c r="D14" s="216" t="s">
        <v>31</v>
      </c>
      <c r="E14" s="217">
        <v>50</v>
      </c>
      <c r="F14" s="217">
        <v>1973</v>
      </c>
      <c r="G14" s="218">
        <f t="shared" si="6"/>
        <v>31.431000000000001</v>
      </c>
      <c r="H14" s="218">
        <v>0</v>
      </c>
      <c r="I14" s="218">
        <v>0</v>
      </c>
      <c r="J14" s="218">
        <v>31.431000000000001</v>
      </c>
      <c r="K14" s="218">
        <v>2549.87</v>
      </c>
      <c r="L14" s="218">
        <f t="shared" si="7"/>
        <v>31.431000000000001</v>
      </c>
      <c r="M14" s="218">
        <v>2549.87</v>
      </c>
      <c r="N14" s="219">
        <f t="shared" si="8"/>
        <v>1.2326510763293816E-2</v>
      </c>
      <c r="O14" s="293">
        <v>98.1</v>
      </c>
      <c r="P14" s="220">
        <f t="shared" si="9"/>
        <v>1.2092307058791232</v>
      </c>
      <c r="Q14" s="220">
        <f t="shared" si="10"/>
        <v>739.59064579762889</v>
      </c>
      <c r="R14" s="221">
        <f t="shared" si="11"/>
        <v>72.553842352747395</v>
      </c>
    </row>
    <row r="15" spans="1:18" ht="15.75" customHeight="1" x14ac:dyDescent="0.2">
      <c r="A15" s="629"/>
      <c r="B15" s="504">
        <v>7</v>
      </c>
      <c r="C15" s="227" t="s">
        <v>45</v>
      </c>
      <c r="D15" s="229" t="s">
        <v>31</v>
      </c>
      <c r="E15" s="230">
        <v>18</v>
      </c>
      <c r="F15" s="230"/>
      <c r="G15" s="231">
        <f t="shared" si="6"/>
        <v>17.748999999999999</v>
      </c>
      <c r="H15" s="232">
        <v>0</v>
      </c>
      <c r="I15" s="232">
        <v>0</v>
      </c>
      <c r="J15" s="231">
        <v>17.748999999999999</v>
      </c>
      <c r="K15" s="232">
        <v>1390.81</v>
      </c>
      <c r="L15" s="231">
        <f t="shared" si="7"/>
        <v>17.748999999999999</v>
      </c>
      <c r="M15" s="232">
        <v>1390.81</v>
      </c>
      <c r="N15" s="31">
        <f t="shared" si="8"/>
        <v>1.2761628115989963E-2</v>
      </c>
      <c r="O15" s="152">
        <v>98.1</v>
      </c>
      <c r="P15" s="234">
        <f t="shared" si="9"/>
        <v>1.2519157181786154</v>
      </c>
      <c r="Q15" s="234">
        <f t="shared" si="10"/>
        <v>765.69768695939774</v>
      </c>
      <c r="R15" s="235">
        <f t="shared" si="11"/>
        <v>75.11494309071692</v>
      </c>
    </row>
    <row r="16" spans="1:18" ht="15" customHeight="1" x14ac:dyDescent="0.2">
      <c r="A16" s="629"/>
      <c r="B16" s="294">
        <v>8</v>
      </c>
      <c r="C16" s="224" t="s">
        <v>36</v>
      </c>
      <c r="D16" s="28" t="s">
        <v>31</v>
      </c>
      <c r="E16" s="29">
        <v>8</v>
      </c>
      <c r="F16" s="29">
        <v>1975</v>
      </c>
      <c r="G16" s="30">
        <f t="shared" si="6"/>
        <v>6.5750000000000002</v>
      </c>
      <c r="H16" s="30">
        <v>0</v>
      </c>
      <c r="I16" s="30">
        <v>0</v>
      </c>
      <c r="J16" s="30">
        <v>6.5750000000000002</v>
      </c>
      <c r="K16" s="30">
        <v>488.96</v>
      </c>
      <c r="L16" s="30">
        <f t="shared" si="7"/>
        <v>6.5750000000000002</v>
      </c>
      <c r="M16" s="30">
        <v>488.96</v>
      </c>
      <c r="N16" s="219">
        <f t="shared" si="8"/>
        <v>1.344690772251309E-2</v>
      </c>
      <c r="O16" s="32">
        <v>98.1</v>
      </c>
      <c r="P16" s="33">
        <f t="shared" si="9"/>
        <v>1.319141647578534</v>
      </c>
      <c r="Q16" s="33">
        <f t="shared" si="10"/>
        <v>806.81446335078545</v>
      </c>
      <c r="R16" s="42">
        <f t="shared" si="11"/>
        <v>79.148498854712045</v>
      </c>
    </row>
    <row r="17" spans="1:22" ht="16.5" customHeight="1" x14ac:dyDescent="0.2">
      <c r="A17" s="629"/>
      <c r="B17" s="294">
        <v>9</v>
      </c>
      <c r="C17" s="224" t="s">
        <v>34</v>
      </c>
      <c r="D17" s="28" t="s">
        <v>31</v>
      </c>
      <c r="E17" s="29">
        <v>47</v>
      </c>
      <c r="F17" s="29">
        <v>1964</v>
      </c>
      <c r="G17" s="30">
        <f t="shared" si="6"/>
        <v>27.361999999999998</v>
      </c>
      <c r="H17" s="30">
        <v>0</v>
      </c>
      <c r="I17" s="30">
        <v>4.8000000000000001E-2</v>
      </c>
      <c r="J17" s="30">
        <f>27.314</f>
        <v>27.314</v>
      </c>
      <c r="K17" s="30">
        <v>2012.08</v>
      </c>
      <c r="L17" s="30">
        <f t="shared" si="7"/>
        <v>27.314</v>
      </c>
      <c r="M17" s="30">
        <v>2012.08</v>
      </c>
      <c r="N17" s="31">
        <f t="shared" si="8"/>
        <v>1.3575006957973838E-2</v>
      </c>
      <c r="O17" s="32">
        <v>98.1</v>
      </c>
      <c r="P17" s="33">
        <f t="shared" si="9"/>
        <v>1.3317081825772334</v>
      </c>
      <c r="Q17" s="33">
        <f t="shared" si="10"/>
        <v>814.50041747843022</v>
      </c>
      <c r="R17" s="42">
        <f t="shared" si="11"/>
        <v>79.902490954634004</v>
      </c>
    </row>
    <row r="18" spans="1:22" ht="14.25" customHeight="1" x14ac:dyDescent="0.2">
      <c r="A18" s="629"/>
      <c r="B18" s="290">
        <v>10</v>
      </c>
      <c r="C18" s="315" t="s">
        <v>37</v>
      </c>
      <c r="D18" s="216" t="s">
        <v>31</v>
      </c>
      <c r="E18" s="217">
        <v>46</v>
      </c>
      <c r="F18" s="217">
        <v>1960</v>
      </c>
      <c r="G18" s="218">
        <f t="shared" si="6"/>
        <v>26.358000000000001</v>
      </c>
      <c r="H18" s="218">
        <v>0</v>
      </c>
      <c r="I18" s="218">
        <v>0</v>
      </c>
      <c r="J18" s="218">
        <v>26.358000000000001</v>
      </c>
      <c r="K18" s="218">
        <v>1834.68</v>
      </c>
      <c r="L18" s="218">
        <f t="shared" si="7"/>
        <v>26.358000000000001</v>
      </c>
      <c r="M18" s="218">
        <v>1834.68</v>
      </c>
      <c r="N18" s="233">
        <f t="shared" si="8"/>
        <v>1.4366538033880568E-2</v>
      </c>
      <c r="O18" s="293">
        <v>98.1</v>
      </c>
      <c r="P18" s="220">
        <f t="shared" si="9"/>
        <v>1.4093573811236837</v>
      </c>
      <c r="Q18" s="220">
        <f t="shared" si="10"/>
        <v>861.99228203283405</v>
      </c>
      <c r="R18" s="221">
        <f t="shared" si="11"/>
        <v>84.561442867421022</v>
      </c>
    </row>
    <row r="19" spans="1:22" ht="13.5" customHeight="1" x14ac:dyDescent="0.2">
      <c r="A19" s="629"/>
      <c r="B19" s="294">
        <v>11</v>
      </c>
      <c r="C19" s="223" t="s">
        <v>35</v>
      </c>
      <c r="D19" s="28" t="s">
        <v>31</v>
      </c>
      <c r="E19" s="29">
        <v>8</v>
      </c>
      <c r="F19" s="29">
        <v>1966</v>
      </c>
      <c r="G19" s="30">
        <f t="shared" si="6"/>
        <v>5.1890000000000001</v>
      </c>
      <c r="H19" s="30">
        <v>0</v>
      </c>
      <c r="I19" s="30">
        <v>0</v>
      </c>
      <c r="J19" s="30">
        <v>5.1890000000000001</v>
      </c>
      <c r="K19" s="30">
        <v>350.21</v>
      </c>
      <c r="L19" s="30">
        <f t="shared" si="7"/>
        <v>5.1890000000000001</v>
      </c>
      <c r="M19" s="30">
        <v>350.21</v>
      </c>
      <c r="N19" s="138">
        <f t="shared" si="8"/>
        <v>1.4816824191199568E-2</v>
      </c>
      <c r="O19" s="32">
        <v>98.1</v>
      </c>
      <c r="P19" s="33">
        <f t="shared" si="9"/>
        <v>1.4535304531566775</v>
      </c>
      <c r="Q19" s="33">
        <f t="shared" si="10"/>
        <v>889.0094514719741</v>
      </c>
      <c r="R19" s="42">
        <f t="shared" si="11"/>
        <v>87.211827189400665</v>
      </c>
    </row>
    <row r="20" spans="1:22" ht="14.25" customHeight="1" x14ac:dyDescent="0.2">
      <c r="A20" s="629"/>
      <c r="B20" s="294">
        <v>12</v>
      </c>
      <c r="C20" s="223" t="s">
        <v>39</v>
      </c>
      <c r="D20" s="28" t="s">
        <v>31</v>
      </c>
      <c r="E20" s="29">
        <v>10</v>
      </c>
      <c r="F20" s="29">
        <v>1997</v>
      </c>
      <c r="G20" s="30">
        <f t="shared" si="6"/>
        <v>12.571999999999999</v>
      </c>
      <c r="H20" s="30">
        <v>0</v>
      </c>
      <c r="I20" s="30">
        <v>0</v>
      </c>
      <c r="J20" s="30">
        <v>12.571999999999999</v>
      </c>
      <c r="K20" s="30">
        <v>822.7</v>
      </c>
      <c r="L20" s="30">
        <f t="shared" si="7"/>
        <v>12.571999999999999</v>
      </c>
      <c r="M20" s="30">
        <v>822.7</v>
      </c>
      <c r="N20" s="31">
        <f t="shared" si="8"/>
        <v>1.5281390543332926E-2</v>
      </c>
      <c r="O20" s="32">
        <v>98.1</v>
      </c>
      <c r="P20" s="33">
        <f t="shared" si="9"/>
        <v>1.49910441230096</v>
      </c>
      <c r="Q20" s="33">
        <f t="shared" si="10"/>
        <v>916.88343259997555</v>
      </c>
      <c r="R20" s="42">
        <f t="shared" si="11"/>
        <v>89.946264738057593</v>
      </c>
    </row>
    <row r="21" spans="1:22" ht="14.25" customHeight="1" x14ac:dyDescent="0.2">
      <c r="A21" s="629"/>
      <c r="B21" s="294">
        <v>13</v>
      </c>
      <c r="C21" s="315" t="s">
        <v>53</v>
      </c>
      <c r="D21" s="292" t="s">
        <v>31</v>
      </c>
      <c r="E21" s="217">
        <v>7</v>
      </c>
      <c r="F21" s="217"/>
      <c r="G21" s="218">
        <f t="shared" si="6"/>
        <v>4.75</v>
      </c>
      <c r="H21" s="216">
        <v>0</v>
      </c>
      <c r="I21" s="216">
        <v>0</v>
      </c>
      <c r="J21" s="218">
        <v>4.75</v>
      </c>
      <c r="K21" s="216">
        <v>310.77</v>
      </c>
      <c r="L21" s="218">
        <f t="shared" si="7"/>
        <v>4.75</v>
      </c>
      <c r="M21" s="216">
        <v>310.77</v>
      </c>
      <c r="N21" s="31">
        <f t="shared" si="8"/>
        <v>1.5284615632139526E-2</v>
      </c>
      <c r="O21" s="152">
        <v>98.1</v>
      </c>
      <c r="P21" s="220">
        <f t="shared" si="9"/>
        <v>1.4994207935128874</v>
      </c>
      <c r="Q21" s="220">
        <f t="shared" si="10"/>
        <v>917.07693792837154</v>
      </c>
      <c r="R21" s="221">
        <f t="shared" si="11"/>
        <v>89.965247610773233</v>
      </c>
    </row>
    <row r="22" spans="1:22" ht="13.5" customHeight="1" x14ac:dyDescent="0.2">
      <c r="A22" s="629"/>
      <c r="B22" s="294">
        <v>14</v>
      </c>
      <c r="C22" s="225" t="s">
        <v>71</v>
      </c>
      <c r="D22" s="28" t="s">
        <v>31</v>
      </c>
      <c r="E22" s="29">
        <v>12</v>
      </c>
      <c r="F22" s="29"/>
      <c r="G22" s="30">
        <f t="shared" si="6"/>
        <v>8.26</v>
      </c>
      <c r="H22" s="28">
        <v>0</v>
      </c>
      <c r="I22" s="28">
        <v>0</v>
      </c>
      <c r="J22" s="30">
        <v>8.26</v>
      </c>
      <c r="K22" s="28">
        <v>539.38</v>
      </c>
      <c r="L22" s="30">
        <f t="shared" si="7"/>
        <v>8.26</v>
      </c>
      <c r="M22" s="28">
        <v>539.38</v>
      </c>
      <c r="N22" s="31">
        <f t="shared" si="8"/>
        <v>1.5313878897993993E-2</v>
      </c>
      <c r="O22" s="32">
        <v>98.1</v>
      </c>
      <c r="P22" s="33">
        <f t="shared" si="9"/>
        <v>1.5022915198932105</v>
      </c>
      <c r="Q22" s="33">
        <f t="shared" si="10"/>
        <v>918.83273387963959</v>
      </c>
      <c r="R22" s="42">
        <f t="shared" si="11"/>
        <v>90.137491193592638</v>
      </c>
    </row>
    <row r="23" spans="1:22" ht="15" customHeight="1" x14ac:dyDescent="0.2">
      <c r="A23" s="629"/>
      <c r="B23" s="294">
        <v>15</v>
      </c>
      <c r="C23" s="224" t="s">
        <v>43</v>
      </c>
      <c r="D23" s="28" t="s">
        <v>31</v>
      </c>
      <c r="E23" s="29">
        <v>8</v>
      </c>
      <c r="F23" s="29">
        <v>1966</v>
      </c>
      <c r="G23" s="30">
        <f t="shared" si="6"/>
        <v>5.609</v>
      </c>
      <c r="H23" s="30">
        <v>0</v>
      </c>
      <c r="I23" s="30">
        <v>0</v>
      </c>
      <c r="J23" s="30">
        <v>5.609</v>
      </c>
      <c r="K23" s="30">
        <v>353.96</v>
      </c>
      <c r="L23" s="30">
        <f t="shared" si="7"/>
        <v>5.609</v>
      </c>
      <c r="M23" s="30">
        <v>353.96</v>
      </c>
      <c r="N23" s="31">
        <f t="shared" si="8"/>
        <v>1.5846423324669456E-2</v>
      </c>
      <c r="O23" s="32">
        <v>98.1</v>
      </c>
      <c r="P23" s="33">
        <f t="shared" si="9"/>
        <v>1.5545341281500735</v>
      </c>
      <c r="Q23" s="33">
        <f t="shared" si="10"/>
        <v>950.78539948016737</v>
      </c>
      <c r="R23" s="42">
        <f t="shared" si="11"/>
        <v>93.27204768900441</v>
      </c>
    </row>
    <row r="24" spans="1:22" ht="15" customHeight="1" x14ac:dyDescent="0.2">
      <c r="A24" s="629"/>
      <c r="B24" s="294">
        <v>16</v>
      </c>
      <c r="C24" s="224" t="s">
        <v>89</v>
      </c>
      <c r="D24" s="28" t="s">
        <v>31</v>
      </c>
      <c r="E24" s="29">
        <v>24</v>
      </c>
      <c r="F24" s="29"/>
      <c r="G24" s="30">
        <f t="shared" si="6"/>
        <v>20.353000000000002</v>
      </c>
      <c r="H24" s="30">
        <v>0</v>
      </c>
      <c r="I24" s="30">
        <v>0</v>
      </c>
      <c r="J24" s="30">
        <v>20.353000000000002</v>
      </c>
      <c r="K24" s="30">
        <v>1274.6600000000001</v>
      </c>
      <c r="L24" s="30">
        <f t="shared" si="7"/>
        <v>20.353000000000002</v>
      </c>
      <c r="M24" s="30">
        <v>1274.6600000000001</v>
      </c>
      <c r="N24" s="31">
        <f t="shared" si="8"/>
        <v>1.5967395226962486E-2</v>
      </c>
      <c r="O24" s="32">
        <v>98.1</v>
      </c>
      <c r="P24" s="33">
        <f t="shared" si="9"/>
        <v>1.5664014717650199</v>
      </c>
      <c r="Q24" s="33">
        <f t="shared" si="10"/>
        <v>958.04371361774906</v>
      </c>
      <c r="R24" s="42">
        <f t="shared" si="11"/>
        <v>93.984088305901182</v>
      </c>
    </row>
    <row r="25" spans="1:22" ht="15" customHeight="1" x14ac:dyDescent="0.2">
      <c r="A25" s="629"/>
      <c r="B25" s="367">
        <v>17</v>
      </c>
      <c r="C25" s="503" t="s">
        <v>60</v>
      </c>
      <c r="D25" s="134" t="s">
        <v>47</v>
      </c>
      <c r="E25" s="135">
        <v>1</v>
      </c>
      <c r="F25" s="135"/>
      <c r="G25" s="136">
        <f t="shared" si="6"/>
        <v>0.755</v>
      </c>
      <c r="H25" s="137">
        <v>0</v>
      </c>
      <c r="I25" s="137">
        <v>0</v>
      </c>
      <c r="J25" s="136">
        <v>0.755</v>
      </c>
      <c r="K25" s="137">
        <v>47</v>
      </c>
      <c r="L25" s="136">
        <f t="shared" si="7"/>
        <v>0.755</v>
      </c>
      <c r="M25" s="137">
        <v>47</v>
      </c>
      <c r="N25" s="31">
        <f t="shared" si="8"/>
        <v>1.6063829787234044E-2</v>
      </c>
      <c r="O25" s="237">
        <v>98.1</v>
      </c>
      <c r="P25" s="139">
        <f t="shared" si="9"/>
        <v>1.5758617021276595</v>
      </c>
      <c r="Q25" s="139">
        <f t="shared" si="10"/>
        <v>963.82978723404267</v>
      </c>
      <c r="R25" s="140">
        <f t="shared" si="11"/>
        <v>94.551702127659581</v>
      </c>
    </row>
    <row r="26" spans="1:22" ht="15" customHeight="1" thickBot="1" x14ac:dyDescent="0.3">
      <c r="A26" s="633"/>
      <c r="B26" s="298">
        <v>18</v>
      </c>
      <c r="C26" s="506" t="s">
        <v>38</v>
      </c>
      <c r="D26" s="258" t="s">
        <v>31</v>
      </c>
      <c r="E26" s="260">
        <v>48</v>
      </c>
      <c r="F26" s="260">
        <v>1962</v>
      </c>
      <c r="G26" s="261">
        <f t="shared" si="6"/>
        <v>31.309000000000001</v>
      </c>
      <c r="H26" s="261">
        <v>0</v>
      </c>
      <c r="I26" s="261">
        <v>0</v>
      </c>
      <c r="J26" s="261">
        <v>31.309000000000001</v>
      </c>
      <c r="K26" s="261">
        <v>1908.69</v>
      </c>
      <c r="L26" s="261">
        <f t="shared" si="7"/>
        <v>31.309000000000001</v>
      </c>
      <c r="M26" s="261">
        <v>1908.69</v>
      </c>
      <c r="N26" s="262">
        <f t="shared" si="8"/>
        <v>1.6403397094342194E-2</v>
      </c>
      <c r="O26" s="263">
        <v>98.1</v>
      </c>
      <c r="P26" s="264">
        <f t="shared" si="9"/>
        <v>1.6091732549549691</v>
      </c>
      <c r="Q26" s="264">
        <f t="shared" si="10"/>
        <v>984.20382566053161</v>
      </c>
      <c r="R26" s="265">
        <f t="shared" si="11"/>
        <v>96.550395297298152</v>
      </c>
      <c r="V26"/>
    </row>
    <row r="27" spans="1:22" s="19" customFormat="1" ht="15" customHeight="1" x14ac:dyDescent="0.2">
      <c r="A27" s="630" t="s">
        <v>83</v>
      </c>
      <c r="B27" s="289">
        <v>19</v>
      </c>
      <c r="C27" s="242" t="s">
        <v>40</v>
      </c>
      <c r="D27" s="144" t="s">
        <v>31</v>
      </c>
      <c r="E27" s="145">
        <v>18</v>
      </c>
      <c r="F27" s="145"/>
      <c r="G27" s="146">
        <f t="shared" si="6"/>
        <v>14.242999999999999</v>
      </c>
      <c r="H27" s="146">
        <v>2.1419999999999999</v>
      </c>
      <c r="I27" s="146">
        <v>0.183</v>
      </c>
      <c r="J27" s="146">
        <v>11.917999999999999</v>
      </c>
      <c r="K27" s="144">
        <v>704.53</v>
      </c>
      <c r="L27" s="146">
        <f t="shared" si="7"/>
        <v>11.917999999999999</v>
      </c>
      <c r="M27" s="144">
        <v>704.53</v>
      </c>
      <c r="N27" s="147">
        <f t="shared" si="8"/>
        <v>1.6916242033696221E-2</v>
      </c>
      <c r="O27" s="208">
        <v>98.1</v>
      </c>
      <c r="P27" s="148">
        <f t="shared" si="9"/>
        <v>1.6594833435055991</v>
      </c>
      <c r="Q27" s="148">
        <f t="shared" si="10"/>
        <v>1014.9745220217732</v>
      </c>
      <c r="R27" s="149">
        <f t="shared" si="11"/>
        <v>99.569000610335948</v>
      </c>
      <c r="S27" s="18"/>
      <c r="T27" s="18"/>
      <c r="U27" s="18"/>
    </row>
    <row r="28" spans="1:22" ht="14.25" customHeight="1" x14ac:dyDescent="0.2">
      <c r="A28" s="631"/>
      <c r="B28" s="246">
        <v>20</v>
      </c>
      <c r="C28" s="240" t="s">
        <v>72</v>
      </c>
      <c r="D28" s="90" t="s">
        <v>31</v>
      </c>
      <c r="E28" s="87">
        <v>33</v>
      </c>
      <c r="F28" s="87"/>
      <c r="G28" s="89">
        <f t="shared" si="6"/>
        <v>34.185000000000002</v>
      </c>
      <c r="H28" s="90">
        <v>0</v>
      </c>
      <c r="I28" s="89">
        <v>0</v>
      </c>
      <c r="J28" s="89">
        <v>34.185000000000002</v>
      </c>
      <c r="K28" s="90">
        <v>1981.22</v>
      </c>
      <c r="L28" s="89">
        <f t="shared" si="7"/>
        <v>34.185000000000002</v>
      </c>
      <c r="M28" s="90">
        <v>1981.22</v>
      </c>
      <c r="N28" s="91">
        <f t="shared" si="8"/>
        <v>1.7254519942257802E-2</v>
      </c>
      <c r="O28" s="104">
        <v>98.1</v>
      </c>
      <c r="P28" s="93">
        <f t="shared" si="9"/>
        <v>1.6926684063354904</v>
      </c>
      <c r="Q28" s="93">
        <f t="shared" si="10"/>
        <v>1035.2711965354681</v>
      </c>
      <c r="R28" s="94">
        <f t="shared" si="11"/>
        <v>101.56010438012942</v>
      </c>
    </row>
    <row r="29" spans="1:22" ht="15.75" customHeight="1" x14ac:dyDescent="0.2">
      <c r="A29" s="631"/>
      <c r="B29" s="246">
        <v>21</v>
      </c>
      <c r="C29" s="240" t="s">
        <v>30</v>
      </c>
      <c r="D29" s="90" t="s">
        <v>31</v>
      </c>
      <c r="E29" s="87">
        <v>19</v>
      </c>
      <c r="F29" s="87">
        <v>1986</v>
      </c>
      <c r="G29" s="89">
        <f t="shared" si="6"/>
        <v>20.161000000000001</v>
      </c>
      <c r="H29" s="89">
        <v>0</v>
      </c>
      <c r="I29" s="89">
        <v>0</v>
      </c>
      <c r="J29" s="89">
        <v>20.161000000000001</v>
      </c>
      <c r="K29" s="89">
        <v>1120.5999999999999</v>
      </c>
      <c r="L29" s="89">
        <f t="shared" si="7"/>
        <v>20.161000000000001</v>
      </c>
      <c r="M29" s="89">
        <v>1120.5999999999999</v>
      </c>
      <c r="N29" s="91">
        <f t="shared" si="8"/>
        <v>1.7991254684990188E-2</v>
      </c>
      <c r="O29" s="104">
        <v>98.1</v>
      </c>
      <c r="P29" s="93">
        <f t="shared" si="9"/>
        <v>1.7649420845975372</v>
      </c>
      <c r="Q29" s="93">
        <f t="shared" si="10"/>
        <v>1079.4752810994112</v>
      </c>
      <c r="R29" s="94">
        <f t="shared" si="11"/>
        <v>105.89652507585222</v>
      </c>
    </row>
    <row r="30" spans="1:22" ht="15" customHeight="1" x14ac:dyDescent="0.2">
      <c r="A30" s="631"/>
      <c r="B30" s="289">
        <v>22</v>
      </c>
      <c r="C30" s="242" t="s">
        <v>101</v>
      </c>
      <c r="D30" s="143" t="s">
        <v>47</v>
      </c>
      <c r="E30" s="145">
        <v>12</v>
      </c>
      <c r="F30" s="145"/>
      <c r="G30" s="146">
        <f t="shared" si="6"/>
        <v>13.56</v>
      </c>
      <c r="H30" s="144">
        <v>0</v>
      </c>
      <c r="I30" s="144">
        <v>0</v>
      </c>
      <c r="J30" s="146">
        <v>13.56</v>
      </c>
      <c r="K30" s="144">
        <v>731.56</v>
      </c>
      <c r="L30" s="146">
        <f t="shared" si="7"/>
        <v>13.56</v>
      </c>
      <c r="M30" s="144">
        <v>731.56</v>
      </c>
      <c r="N30" s="91">
        <f t="shared" si="8"/>
        <v>1.8535731860681286E-2</v>
      </c>
      <c r="O30" s="208">
        <v>98.1</v>
      </c>
      <c r="P30" s="148">
        <f t="shared" si="9"/>
        <v>1.8183552955328341</v>
      </c>
      <c r="Q30" s="148">
        <f t="shared" si="10"/>
        <v>1112.1439116408771</v>
      </c>
      <c r="R30" s="149">
        <f t="shared" si="11"/>
        <v>109.10131773197004</v>
      </c>
    </row>
    <row r="31" spans="1:22" ht="12.75" customHeight="1" x14ac:dyDescent="0.2">
      <c r="A31" s="631"/>
      <c r="B31" s="246">
        <v>23</v>
      </c>
      <c r="C31" s="239" t="s">
        <v>73</v>
      </c>
      <c r="D31" s="143" t="s">
        <v>47</v>
      </c>
      <c r="E31" s="145">
        <v>5</v>
      </c>
      <c r="F31" s="145"/>
      <c r="G31" s="146">
        <f t="shared" si="6"/>
        <v>8.1829999999999998</v>
      </c>
      <c r="H31" s="144">
        <v>0</v>
      </c>
      <c r="I31" s="144">
        <v>0</v>
      </c>
      <c r="J31" s="146">
        <v>8.1829999999999998</v>
      </c>
      <c r="K31" s="144">
        <v>374.02</v>
      </c>
      <c r="L31" s="146">
        <f t="shared" si="7"/>
        <v>8.1829999999999998</v>
      </c>
      <c r="M31" s="144">
        <v>374.02</v>
      </c>
      <c r="N31" s="91">
        <f t="shared" si="8"/>
        <v>2.1878509170632589E-2</v>
      </c>
      <c r="O31" s="215">
        <v>98.1</v>
      </c>
      <c r="P31" s="148">
        <f t="shared" si="9"/>
        <v>2.1462817496390567</v>
      </c>
      <c r="Q31" s="148">
        <f t="shared" si="10"/>
        <v>1312.7105502379552</v>
      </c>
      <c r="R31" s="149">
        <f t="shared" si="11"/>
        <v>128.7769049783434</v>
      </c>
    </row>
    <row r="32" spans="1:22" ht="15" customHeight="1" x14ac:dyDescent="0.2">
      <c r="A32" s="631"/>
      <c r="B32" s="246">
        <v>24</v>
      </c>
      <c r="C32" s="240" t="s">
        <v>55</v>
      </c>
      <c r="D32" s="90" t="s">
        <v>47</v>
      </c>
      <c r="E32" s="87">
        <v>19</v>
      </c>
      <c r="F32" s="87">
        <v>1978</v>
      </c>
      <c r="G32" s="89">
        <f t="shared" si="6"/>
        <v>22.919</v>
      </c>
      <c r="H32" s="89">
        <v>0</v>
      </c>
      <c r="I32" s="89">
        <v>0</v>
      </c>
      <c r="J32" s="89">
        <v>22.919</v>
      </c>
      <c r="K32" s="89">
        <v>961.74</v>
      </c>
      <c r="L32" s="89">
        <f t="shared" si="7"/>
        <v>22.919</v>
      </c>
      <c r="M32" s="89">
        <v>961.74</v>
      </c>
      <c r="N32" s="147">
        <f t="shared" si="8"/>
        <v>2.3830765071640985E-2</v>
      </c>
      <c r="O32" s="104">
        <v>98.1</v>
      </c>
      <c r="P32" s="93">
        <f t="shared" si="9"/>
        <v>2.3377980535279805</v>
      </c>
      <c r="Q32" s="93">
        <f t="shared" si="10"/>
        <v>1429.8459042984591</v>
      </c>
      <c r="R32" s="94">
        <f t="shared" si="11"/>
        <v>140.26788321167882</v>
      </c>
    </row>
    <row r="33" spans="1:18" s="19" customFormat="1" ht="15" customHeight="1" x14ac:dyDescent="0.2">
      <c r="A33" s="631"/>
      <c r="B33" s="246">
        <v>25</v>
      </c>
      <c r="C33" s="243" t="s">
        <v>46</v>
      </c>
      <c r="D33" s="128" t="s">
        <v>47</v>
      </c>
      <c r="E33" s="87">
        <v>18</v>
      </c>
      <c r="F33" s="87"/>
      <c r="G33" s="89">
        <f t="shared" si="6"/>
        <v>31.504000000000001</v>
      </c>
      <c r="H33" s="89">
        <v>0</v>
      </c>
      <c r="I33" s="89">
        <v>0</v>
      </c>
      <c r="J33" s="89">
        <v>31.504000000000001</v>
      </c>
      <c r="K33" s="89">
        <v>1319.16</v>
      </c>
      <c r="L33" s="89">
        <f t="shared" si="7"/>
        <v>31.504000000000001</v>
      </c>
      <c r="M33" s="89">
        <v>1319.16</v>
      </c>
      <c r="N33" s="91">
        <f t="shared" si="8"/>
        <v>2.3881864216622698E-2</v>
      </c>
      <c r="O33" s="104">
        <v>98.1</v>
      </c>
      <c r="P33" s="93">
        <f t="shared" si="9"/>
        <v>2.3428108796506866</v>
      </c>
      <c r="Q33" s="93">
        <f t="shared" si="10"/>
        <v>1432.9118529973618</v>
      </c>
      <c r="R33" s="94">
        <f t="shared" si="11"/>
        <v>140.56865277904117</v>
      </c>
    </row>
    <row r="34" spans="1:18" ht="14.25" customHeight="1" x14ac:dyDescent="0.2">
      <c r="A34" s="631"/>
      <c r="B34" s="289">
        <v>26</v>
      </c>
      <c r="C34" s="242" t="s">
        <v>54</v>
      </c>
      <c r="D34" s="143" t="s">
        <v>47</v>
      </c>
      <c r="E34" s="145">
        <v>18</v>
      </c>
      <c r="F34" s="145"/>
      <c r="G34" s="146">
        <f t="shared" si="6"/>
        <v>19.763000000000002</v>
      </c>
      <c r="H34" s="146">
        <v>0</v>
      </c>
      <c r="I34" s="146">
        <v>0</v>
      </c>
      <c r="J34" s="146">
        <f>19.763</f>
        <v>19.763000000000002</v>
      </c>
      <c r="K34" s="144">
        <v>801.57</v>
      </c>
      <c r="L34" s="146">
        <f t="shared" si="7"/>
        <v>19.763000000000002</v>
      </c>
      <c r="M34" s="144">
        <v>801.57</v>
      </c>
      <c r="N34" s="485">
        <f t="shared" si="8"/>
        <v>2.4655363848447423E-2</v>
      </c>
      <c r="O34" s="208">
        <v>98.1</v>
      </c>
      <c r="P34" s="148">
        <f t="shared" si="9"/>
        <v>2.418691193532692</v>
      </c>
      <c r="Q34" s="148">
        <f t="shared" si="10"/>
        <v>1479.3218309068454</v>
      </c>
      <c r="R34" s="149">
        <f t="shared" si="11"/>
        <v>145.12147161196151</v>
      </c>
    </row>
    <row r="35" spans="1:18" ht="12.75" customHeight="1" x14ac:dyDescent="0.2">
      <c r="A35" s="631"/>
      <c r="B35" s="246">
        <v>27</v>
      </c>
      <c r="C35" s="240" t="s">
        <v>85</v>
      </c>
      <c r="D35" s="90" t="s">
        <v>47</v>
      </c>
      <c r="E35" s="87">
        <v>20</v>
      </c>
      <c r="F35" s="87"/>
      <c r="G35" s="89">
        <f t="shared" si="6"/>
        <v>18.786000000000001</v>
      </c>
      <c r="H35" s="89">
        <v>0</v>
      </c>
      <c r="I35" s="89">
        <v>0</v>
      </c>
      <c r="J35" s="89">
        <v>18.786000000000001</v>
      </c>
      <c r="K35" s="89">
        <v>1073.3399999999999</v>
      </c>
      <c r="L35" s="89">
        <f t="shared" si="7"/>
        <v>18.786000000000001</v>
      </c>
      <c r="M35" s="89">
        <v>752.43</v>
      </c>
      <c r="N35" s="91">
        <f t="shared" si="8"/>
        <v>2.4967106574697983E-2</v>
      </c>
      <c r="O35" s="104">
        <v>98.1</v>
      </c>
      <c r="P35" s="93">
        <f t="shared" si="9"/>
        <v>2.4492731549778721</v>
      </c>
      <c r="Q35" s="93">
        <f t="shared" si="10"/>
        <v>1498.0263944818789</v>
      </c>
      <c r="R35" s="94">
        <f t="shared" si="11"/>
        <v>146.95638929867232</v>
      </c>
    </row>
    <row r="36" spans="1:18" ht="12.75" customHeight="1" x14ac:dyDescent="0.2">
      <c r="A36" s="631"/>
      <c r="B36" s="246">
        <v>28</v>
      </c>
      <c r="C36" s="240" t="s">
        <v>66</v>
      </c>
      <c r="D36" s="90" t="s">
        <v>47</v>
      </c>
      <c r="E36" s="87">
        <v>45</v>
      </c>
      <c r="F36" s="87">
        <v>1972</v>
      </c>
      <c r="G36" s="89">
        <f t="shared" si="6"/>
        <v>38.386000000000003</v>
      </c>
      <c r="H36" s="89">
        <v>0</v>
      </c>
      <c r="I36" s="89">
        <v>0</v>
      </c>
      <c r="J36" s="89">
        <f>38.386</f>
        <v>38.386000000000003</v>
      </c>
      <c r="K36" s="89">
        <v>1525.98</v>
      </c>
      <c r="L36" s="89">
        <f t="shared" si="7"/>
        <v>38.386000000000003</v>
      </c>
      <c r="M36" s="89">
        <v>1525.98</v>
      </c>
      <c r="N36" s="91">
        <f t="shared" si="8"/>
        <v>2.5154982371983908E-2</v>
      </c>
      <c r="O36" s="104">
        <v>98.1</v>
      </c>
      <c r="P36" s="93">
        <f t="shared" si="9"/>
        <v>2.4677037706916214</v>
      </c>
      <c r="Q36" s="93">
        <f t="shared" si="10"/>
        <v>1509.2989423190347</v>
      </c>
      <c r="R36" s="94">
        <f t="shared" si="11"/>
        <v>148.06222624149729</v>
      </c>
    </row>
    <row r="37" spans="1:18" ht="13.5" customHeight="1" x14ac:dyDescent="0.2">
      <c r="A37" s="631"/>
      <c r="B37" s="246">
        <v>29</v>
      </c>
      <c r="C37" s="240" t="s">
        <v>49</v>
      </c>
      <c r="D37" s="88" t="s">
        <v>47</v>
      </c>
      <c r="E37" s="87">
        <v>7</v>
      </c>
      <c r="F37" s="87"/>
      <c r="G37" s="89">
        <f t="shared" si="6"/>
        <v>14.167</v>
      </c>
      <c r="H37" s="90">
        <v>0</v>
      </c>
      <c r="I37" s="90">
        <v>0</v>
      </c>
      <c r="J37" s="89">
        <v>14.167</v>
      </c>
      <c r="K37" s="90">
        <v>562.04999999999995</v>
      </c>
      <c r="L37" s="89">
        <f t="shared" si="7"/>
        <v>14.167</v>
      </c>
      <c r="M37" s="90">
        <v>562.04999999999995</v>
      </c>
      <c r="N37" s="91">
        <f t="shared" si="8"/>
        <v>2.5205942531803222E-2</v>
      </c>
      <c r="O37" s="104">
        <v>98.1</v>
      </c>
      <c r="P37" s="93">
        <f t="shared" si="9"/>
        <v>2.4727029623698957</v>
      </c>
      <c r="Q37" s="93">
        <f t="shared" si="10"/>
        <v>1512.3565519081933</v>
      </c>
      <c r="R37" s="94">
        <f t="shared" si="11"/>
        <v>148.36217774219375</v>
      </c>
    </row>
    <row r="38" spans="1:18" ht="12.75" customHeight="1" x14ac:dyDescent="0.2">
      <c r="A38" s="631"/>
      <c r="B38" s="246">
        <v>30</v>
      </c>
      <c r="C38" s="228" t="s">
        <v>64</v>
      </c>
      <c r="D38" s="88" t="s">
        <v>47</v>
      </c>
      <c r="E38" s="87">
        <v>17</v>
      </c>
      <c r="F38" s="87"/>
      <c r="G38" s="89">
        <f t="shared" si="6"/>
        <v>18.991</v>
      </c>
      <c r="H38" s="89">
        <v>0</v>
      </c>
      <c r="I38" s="89">
        <v>0</v>
      </c>
      <c r="J38" s="89">
        <f>18.991</f>
        <v>18.991</v>
      </c>
      <c r="K38" s="90">
        <v>744.88</v>
      </c>
      <c r="L38" s="89">
        <f t="shared" si="7"/>
        <v>18.991</v>
      </c>
      <c r="M38" s="90">
        <v>744.88</v>
      </c>
      <c r="N38" s="91">
        <f t="shared" si="8"/>
        <v>2.5495381806465472E-2</v>
      </c>
      <c r="O38" s="104">
        <v>98.1</v>
      </c>
      <c r="P38" s="93">
        <f t="shared" si="9"/>
        <v>2.5010969552142628</v>
      </c>
      <c r="Q38" s="93">
        <f t="shared" si="10"/>
        <v>1529.7229083879283</v>
      </c>
      <c r="R38" s="94">
        <f t="shared" si="11"/>
        <v>150.06581731285576</v>
      </c>
    </row>
    <row r="39" spans="1:18" ht="12.75" customHeight="1" x14ac:dyDescent="0.2">
      <c r="A39" s="631"/>
      <c r="B39" s="246">
        <v>31</v>
      </c>
      <c r="C39" s="240" t="s">
        <v>86</v>
      </c>
      <c r="D39" s="90" t="s">
        <v>47</v>
      </c>
      <c r="E39" s="87">
        <v>32</v>
      </c>
      <c r="F39" s="87"/>
      <c r="G39" s="89">
        <f t="shared" si="6"/>
        <v>43.911000000000001</v>
      </c>
      <c r="H39" s="89">
        <v>0</v>
      </c>
      <c r="I39" s="89">
        <v>0</v>
      </c>
      <c r="J39" s="89">
        <v>43.911000000000001</v>
      </c>
      <c r="K39" s="89">
        <v>1770.01</v>
      </c>
      <c r="L39" s="89">
        <f t="shared" si="7"/>
        <v>43.911000000000001</v>
      </c>
      <c r="M39" s="89">
        <v>1705.02</v>
      </c>
      <c r="N39" s="91">
        <f t="shared" si="8"/>
        <v>2.5753950100292081E-2</v>
      </c>
      <c r="O39" s="104">
        <v>98.1</v>
      </c>
      <c r="P39" s="93">
        <f t="shared" si="9"/>
        <v>2.5264625048386531</v>
      </c>
      <c r="Q39" s="93">
        <f t="shared" si="10"/>
        <v>1545.2370060175249</v>
      </c>
      <c r="R39" s="94">
        <f t="shared" si="11"/>
        <v>151.58775029031918</v>
      </c>
    </row>
    <row r="40" spans="1:18" ht="12.75" customHeight="1" x14ac:dyDescent="0.2">
      <c r="A40" s="631"/>
      <c r="B40" s="246">
        <v>32</v>
      </c>
      <c r="C40" s="242" t="s">
        <v>52</v>
      </c>
      <c r="D40" s="144" t="s">
        <v>47</v>
      </c>
      <c r="E40" s="145">
        <v>17</v>
      </c>
      <c r="F40" s="145">
        <v>1975</v>
      </c>
      <c r="G40" s="146">
        <f t="shared" si="6"/>
        <v>35.012</v>
      </c>
      <c r="H40" s="146">
        <v>0</v>
      </c>
      <c r="I40" s="146">
        <v>0</v>
      </c>
      <c r="J40" s="146">
        <v>35.012</v>
      </c>
      <c r="K40" s="146">
        <v>1315.92</v>
      </c>
      <c r="L40" s="146">
        <f t="shared" si="7"/>
        <v>35.012</v>
      </c>
      <c r="M40" s="146">
        <v>1315.92</v>
      </c>
      <c r="N40" s="91">
        <f t="shared" si="8"/>
        <v>2.6606480637120795E-2</v>
      </c>
      <c r="O40" s="208">
        <v>98.1</v>
      </c>
      <c r="P40" s="148">
        <f t="shared" si="9"/>
        <v>2.6100957505015501</v>
      </c>
      <c r="Q40" s="148">
        <f t="shared" si="10"/>
        <v>1596.3888382272478</v>
      </c>
      <c r="R40" s="149">
        <f t="shared" si="11"/>
        <v>156.605745030093</v>
      </c>
    </row>
    <row r="41" spans="1:18" ht="14.25" customHeight="1" x14ac:dyDescent="0.2">
      <c r="A41" s="631"/>
      <c r="B41" s="246">
        <v>33</v>
      </c>
      <c r="C41" s="240" t="s">
        <v>99</v>
      </c>
      <c r="D41" s="88" t="s">
        <v>47</v>
      </c>
      <c r="E41" s="87">
        <v>8</v>
      </c>
      <c r="F41" s="87"/>
      <c r="G41" s="89">
        <f t="shared" si="6"/>
        <v>13.035</v>
      </c>
      <c r="H41" s="90">
        <v>0</v>
      </c>
      <c r="I41" s="90">
        <v>0</v>
      </c>
      <c r="J41" s="89">
        <v>13.035</v>
      </c>
      <c r="K41" s="90">
        <v>488.96</v>
      </c>
      <c r="L41" s="89">
        <f t="shared" si="7"/>
        <v>13.035</v>
      </c>
      <c r="M41" s="90">
        <v>488.96</v>
      </c>
      <c r="N41" s="91">
        <f t="shared" si="8"/>
        <v>2.6658622382198953E-2</v>
      </c>
      <c r="O41" s="104">
        <v>98.1</v>
      </c>
      <c r="P41" s="93">
        <f t="shared" si="9"/>
        <v>2.615210855693717</v>
      </c>
      <c r="Q41" s="93">
        <f t="shared" si="10"/>
        <v>1599.517342931937</v>
      </c>
      <c r="R41" s="94">
        <f t="shared" si="11"/>
        <v>156.91265134162302</v>
      </c>
    </row>
    <row r="42" spans="1:18" ht="12.75" customHeight="1" x14ac:dyDescent="0.2">
      <c r="A42" s="631"/>
      <c r="B42" s="246">
        <v>34</v>
      </c>
      <c r="C42" s="240" t="s">
        <v>59</v>
      </c>
      <c r="D42" s="90" t="s">
        <v>47</v>
      </c>
      <c r="E42" s="87">
        <v>8</v>
      </c>
      <c r="F42" s="87">
        <v>1970</v>
      </c>
      <c r="G42" s="89">
        <f t="shared" ref="G42:G65" si="12">H42+I42+J42</f>
        <v>11.132999999999999</v>
      </c>
      <c r="H42" s="89">
        <v>0</v>
      </c>
      <c r="I42" s="89">
        <v>0</v>
      </c>
      <c r="J42" s="89">
        <v>11.132999999999999</v>
      </c>
      <c r="K42" s="89">
        <v>412.7</v>
      </c>
      <c r="L42" s="89">
        <f t="shared" ref="L42:L65" si="13">J42</f>
        <v>11.132999999999999</v>
      </c>
      <c r="M42" s="89">
        <v>412.7</v>
      </c>
      <c r="N42" s="91">
        <f t="shared" ref="N42:N65" si="14">L42/M42</f>
        <v>2.6976011630724495E-2</v>
      </c>
      <c r="O42" s="104">
        <v>98.1</v>
      </c>
      <c r="P42" s="93">
        <f t="shared" ref="P42:P65" si="15">N42*O42</f>
        <v>2.6463467409740726</v>
      </c>
      <c r="Q42" s="93">
        <f t="shared" ref="Q42:Q65" si="16">N42*60*1000</f>
        <v>1618.5606978434696</v>
      </c>
      <c r="R42" s="94">
        <f t="shared" ref="R42:R65" si="17">Q42*O42/1000</f>
        <v>158.78080445844435</v>
      </c>
    </row>
    <row r="43" spans="1:18" ht="12.75" customHeight="1" x14ac:dyDescent="0.2">
      <c r="A43" s="631"/>
      <c r="B43" s="246">
        <v>35</v>
      </c>
      <c r="C43" s="240" t="s">
        <v>75</v>
      </c>
      <c r="D43" s="90" t="s">
        <v>47</v>
      </c>
      <c r="E43" s="87">
        <v>8</v>
      </c>
      <c r="F43" s="87">
        <v>1966</v>
      </c>
      <c r="G43" s="89">
        <f t="shared" si="12"/>
        <v>9.5079999999999991</v>
      </c>
      <c r="H43" s="89">
        <v>0</v>
      </c>
      <c r="I43" s="89">
        <v>0</v>
      </c>
      <c r="J43" s="89">
        <v>9.5079999999999991</v>
      </c>
      <c r="K43" s="89">
        <v>350.82</v>
      </c>
      <c r="L43" s="89">
        <f t="shared" si="13"/>
        <v>9.5079999999999991</v>
      </c>
      <c r="M43" s="89">
        <v>350.82</v>
      </c>
      <c r="N43" s="91">
        <f t="shared" si="14"/>
        <v>2.7102217661478818E-2</v>
      </c>
      <c r="O43" s="104">
        <v>98.1</v>
      </c>
      <c r="P43" s="93">
        <f t="shared" si="15"/>
        <v>2.6587275525910719</v>
      </c>
      <c r="Q43" s="93">
        <f t="shared" si="16"/>
        <v>1626.1330596887292</v>
      </c>
      <c r="R43" s="94">
        <f t="shared" si="17"/>
        <v>159.52365315546433</v>
      </c>
    </row>
    <row r="44" spans="1:18" ht="12.75" customHeight="1" thickBot="1" x14ac:dyDescent="0.25">
      <c r="A44" s="632"/>
      <c r="B44" s="288">
        <v>36</v>
      </c>
      <c r="C44" s="244" t="s">
        <v>88</v>
      </c>
      <c r="D44" s="108" t="s">
        <v>47</v>
      </c>
      <c r="E44" s="106">
        <v>20</v>
      </c>
      <c r="F44" s="106"/>
      <c r="G44" s="107">
        <f t="shared" si="12"/>
        <v>29.035</v>
      </c>
      <c r="H44" s="107">
        <v>0</v>
      </c>
      <c r="I44" s="107">
        <v>0</v>
      </c>
      <c r="J44" s="107">
        <v>29.035</v>
      </c>
      <c r="K44" s="107">
        <v>1048.6600000000001</v>
      </c>
      <c r="L44" s="107">
        <f t="shared" si="13"/>
        <v>29.035</v>
      </c>
      <c r="M44" s="107">
        <v>1048.6600000000001</v>
      </c>
      <c r="N44" s="109">
        <f t="shared" si="14"/>
        <v>2.7687715751530523E-2</v>
      </c>
      <c r="O44" s="179">
        <v>98.1</v>
      </c>
      <c r="P44" s="110">
        <f t="shared" si="15"/>
        <v>2.7161649152251441</v>
      </c>
      <c r="Q44" s="110">
        <f t="shared" si="16"/>
        <v>1661.2629450918314</v>
      </c>
      <c r="R44" s="111">
        <f t="shared" si="17"/>
        <v>162.96989491350865</v>
      </c>
    </row>
    <row r="45" spans="1:18" ht="12.75" customHeight="1" x14ac:dyDescent="0.2">
      <c r="A45" s="622" t="s">
        <v>84</v>
      </c>
      <c r="B45" s="305">
        <v>37</v>
      </c>
      <c r="C45" s="306" t="s">
        <v>69</v>
      </c>
      <c r="D45" s="112" t="s">
        <v>47</v>
      </c>
      <c r="E45" s="43">
        <v>24</v>
      </c>
      <c r="F45" s="43"/>
      <c r="G45" s="113">
        <f t="shared" si="12"/>
        <v>26.943999999999999</v>
      </c>
      <c r="H45" s="113">
        <v>0.30599999999999999</v>
      </c>
      <c r="I45" s="113">
        <v>0.24399999999999999</v>
      </c>
      <c r="J45" s="113">
        <v>26.393999999999998</v>
      </c>
      <c r="K45" s="114">
        <v>940.14</v>
      </c>
      <c r="L45" s="113">
        <f t="shared" si="13"/>
        <v>26.393999999999998</v>
      </c>
      <c r="M45" s="114">
        <v>940.14</v>
      </c>
      <c r="N45" s="115">
        <f t="shared" si="14"/>
        <v>2.8074542089476035E-2</v>
      </c>
      <c r="O45" s="307">
        <v>98.1</v>
      </c>
      <c r="P45" s="116">
        <f t="shared" si="15"/>
        <v>2.7541125789775989</v>
      </c>
      <c r="Q45" s="116">
        <f t="shared" si="16"/>
        <v>1684.4725253685622</v>
      </c>
      <c r="R45" s="117">
        <f t="shared" si="17"/>
        <v>165.24675473865594</v>
      </c>
    </row>
    <row r="46" spans="1:18" ht="12.75" customHeight="1" x14ac:dyDescent="0.2">
      <c r="A46" s="623"/>
      <c r="B46" s="305">
        <v>38</v>
      </c>
      <c r="C46" s="249" t="s">
        <v>57</v>
      </c>
      <c r="D46" s="112" t="s">
        <v>47</v>
      </c>
      <c r="E46" s="43">
        <v>10</v>
      </c>
      <c r="F46" s="43">
        <v>1973</v>
      </c>
      <c r="G46" s="113">
        <f t="shared" si="12"/>
        <v>22.463000000000001</v>
      </c>
      <c r="H46" s="113">
        <v>0</v>
      </c>
      <c r="I46" s="113">
        <v>0</v>
      </c>
      <c r="J46" s="113">
        <v>22.463000000000001</v>
      </c>
      <c r="K46" s="113">
        <v>796.55</v>
      </c>
      <c r="L46" s="113">
        <f t="shared" si="13"/>
        <v>22.463000000000001</v>
      </c>
      <c r="M46" s="113">
        <v>796.55</v>
      </c>
      <c r="N46" s="47">
        <f t="shared" si="14"/>
        <v>2.8200364070052102E-2</v>
      </c>
      <c r="O46" s="307">
        <v>98.1</v>
      </c>
      <c r="P46" s="116">
        <f t="shared" si="15"/>
        <v>2.766455715272111</v>
      </c>
      <c r="Q46" s="116">
        <f t="shared" si="16"/>
        <v>1692.021844203126</v>
      </c>
      <c r="R46" s="117">
        <f t="shared" si="17"/>
        <v>165.98734291632667</v>
      </c>
    </row>
    <row r="47" spans="1:18" ht="12.75" customHeight="1" x14ac:dyDescent="0.2">
      <c r="A47" s="623"/>
      <c r="B47" s="305">
        <v>39</v>
      </c>
      <c r="C47" s="249" t="s">
        <v>77</v>
      </c>
      <c r="D47" s="114" t="s">
        <v>47</v>
      </c>
      <c r="E47" s="43">
        <v>14</v>
      </c>
      <c r="F47" s="43">
        <v>1966</v>
      </c>
      <c r="G47" s="113">
        <f t="shared" si="12"/>
        <v>13.83</v>
      </c>
      <c r="H47" s="113">
        <v>0</v>
      </c>
      <c r="I47" s="113">
        <v>0</v>
      </c>
      <c r="J47" s="113">
        <f>13.83</f>
        <v>13.83</v>
      </c>
      <c r="K47" s="113">
        <v>487.55</v>
      </c>
      <c r="L47" s="113">
        <f t="shared" si="13"/>
        <v>13.83</v>
      </c>
      <c r="M47" s="113">
        <v>487.55</v>
      </c>
      <c r="N47" s="47">
        <f t="shared" si="14"/>
        <v>2.8366321402933031E-2</v>
      </c>
      <c r="O47" s="307">
        <v>98.1</v>
      </c>
      <c r="P47" s="116">
        <f t="shared" si="15"/>
        <v>2.7827361296277302</v>
      </c>
      <c r="Q47" s="116">
        <f t="shared" si="16"/>
        <v>1701.9792841759818</v>
      </c>
      <c r="R47" s="117">
        <f t="shared" si="17"/>
        <v>166.96416777766379</v>
      </c>
    </row>
    <row r="48" spans="1:18" ht="12" customHeight="1" x14ac:dyDescent="0.2">
      <c r="A48" s="623"/>
      <c r="B48" s="256">
        <v>40</v>
      </c>
      <c r="C48" s="251" t="s">
        <v>62</v>
      </c>
      <c r="D48" s="50" t="s">
        <v>47</v>
      </c>
      <c r="E48" s="45">
        <v>10</v>
      </c>
      <c r="F48" s="45"/>
      <c r="G48" s="46">
        <f t="shared" si="12"/>
        <v>17.327000000000002</v>
      </c>
      <c r="H48" s="44">
        <v>0.153</v>
      </c>
      <c r="I48" s="44">
        <v>0.10100000000000001</v>
      </c>
      <c r="J48" s="46">
        <v>17.073</v>
      </c>
      <c r="K48" s="44">
        <v>595.69000000000005</v>
      </c>
      <c r="L48" s="46">
        <f t="shared" si="13"/>
        <v>17.073</v>
      </c>
      <c r="M48" s="44">
        <v>595.69000000000005</v>
      </c>
      <c r="N48" s="47">
        <f t="shared" si="14"/>
        <v>2.8660880659403379E-2</v>
      </c>
      <c r="O48" s="509">
        <v>98.1</v>
      </c>
      <c r="P48" s="49">
        <f t="shared" si="15"/>
        <v>2.8116323926874713</v>
      </c>
      <c r="Q48" s="49">
        <f t="shared" si="16"/>
        <v>1719.6528395642028</v>
      </c>
      <c r="R48" s="51">
        <f t="shared" si="17"/>
        <v>168.69794356124828</v>
      </c>
    </row>
    <row r="49" spans="1:18" ht="12" customHeight="1" x14ac:dyDescent="0.2">
      <c r="A49" s="623"/>
      <c r="B49" s="256">
        <v>41</v>
      </c>
      <c r="C49" s="250" t="s">
        <v>68</v>
      </c>
      <c r="D49" s="44" t="s">
        <v>47</v>
      </c>
      <c r="E49" s="45">
        <v>7</v>
      </c>
      <c r="F49" s="45">
        <v>1984</v>
      </c>
      <c r="G49" s="46">
        <f t="shared" si="12"/>
        <v>8.9160000000000004</v>
      </c>
      <c r="H49" s="46">
        <v>0</v>
      </c>
      <c r="I49" s="46">
        <v>0</v>
      </c>
      <c r="J49" s="46">
        <v>8.9160000000000004</v>
      </c>
      <c r="K49" s="46">
        <v>300.69</v>
      </c>
      <c r="L49" s="46">
        <f t="shared" si="13"/>
        <v>8.9160000000000004</v>
      </c>
      <c r="M49" s="46">
        <v>300.69</v>
      </c>
      <c r="N49" s="47">
        <f t="shared" si="14"/>
        <v>2.9651800858026541E-2</v>
      </c>
      <c r="O49" s="48">
        <v>98.1</v>
      </c>
      <c r="P49" s="49">
        <f t="shared" si="15"/>
        <v>2.9088416641724035</v>
      </c>
      <c r="Q49" s="131">
        <f t="shared" si="16"/>
        <v>1779.1080514815924</v>
      </c>
      <c r="R49" s="51">
        <f t="shared" si="17"/>
        <v>174.5304998503442</v>
      </c>
    </row>
    <row r="50" spans="1:18" ht="12" customHeight="1" x14ac:dyDescent="0.2">
      <c r="A50" s="623"/>
      <c r="B50" s="510">
        <v>42</v>
      </c>
      <c r="C50" s="309" t="s">
        <v>51</v>
      </c>
      <c r="D50" s="44" t="s">
        <v>47</v>
      </c>
      <c r="E50" s="45">
        <v>17</v>
      </c>
      <c r="F50" s="45">
        <v>1973</v>
      </c>
      <c r="G50" s="46">
        <f t="shared" si="12"/>
        <v>40.630000000000003</v>
      </c>
      <c r="H50" s="46">
        <v>0</v>
      </c>
      <c r="I50" s="46">
        <v>0</v>
      </c>
      <c r="J50" s="46">
        <v>40.630000000000003</v>
      </c>
      <c r="K50" s="46">
        <v>1317.97</v>
      </c>
      <c r="L50" s="46">
        <f t="shared" si="13"/>
        <v>40.630000000000003</v>
      </c>
      <c r="M50" s="46">
        <v>1317.97</v>
      </c>
      <c r="N50" s="47">
        <f t="shared" si="14"/>
        <v>3.0827712315151332E-2</v>
      </c>
      <c r="O50" s="48">
        <v>98.1</v>
      </c>
      <c r="P50" s="49">
        <f t="shared" si="15"/>
        <v>3.0241985781163456</v>
      </c>
      <c r="Q50" s="49">
        <f t="shared" si="16"/>
        <v>1849.6627389090797</v>
      </c>
      <c r="R50" s="49">
        <f t="shared" si="17"/>
        <v>181.45191468698073</v>
      </c>
    </row>
    <row r="51" spans="1:18" ht="12.75" customHeight="1" x14ac:dyDescent="0.2">
      <c r="A51" s="623"/>
      <c r="B51" s="346">
        <v>43</v>
      </c>
      <c r="C51" s="507" t="s">
        <v>87</v>
      </c>
      <c r="D51" s="343" t="s">
        <v>47</v>
      </c>
      <c r="E51" s="341">
        <v>41</v>
      </c>
      <c r="F51" s="341"/>
      <c r="G51" s="342">
        <f t="shared" si="12"/>
        <v>37.935000000000002</v>
      </c>
      <c r="H51" s="342">
        <v>0</v>
      </c>
      <c r="I51" s="342">
        <v>0</v>
      </c>
      <c r="J51" s="342">
        <v>37.935000000000002</v>
      </c>
      <c r="K51" s="342">
        <v>1275.3499999999999</v>
      </c>
      <c r="L51" s="342">
        <f t="shared" si="13"/>
        <v>37.935000000000002</v>
      </c>
      <c r="M51" s="342">
        <v>1205.51</v>
      </c>
      <c r="N51" s="508">
        <f t="shared" si="14"/>
        <v>3.1468009390216593E-2</v>
      </c>
      <c r="O51" s="154">
        <v>98.1</v>
      </c>
      <c r="P51" s="344">
        <f t="shared" si="15"/>
        <v>3.0870117211802475</v>
      </c>
      <c r="Q51" s="344">
        <f t="shared" si="16"/>
        <v>1888.0805634129956</v>
      </c>
      <c r="R51" s="345">
        <f t="shared" si="17"/>
        <v>185.22070327081485</v>
      </c>
    </row>
    <row r="52" spans="1:18" s="24" customFormat="1" ht="12" customHeight="1" x14ac:dyDescent="0.2">
      <c r="A52" s="623"/>
      <c r="B52" s="256">
        <v>44</v>
      </c>
      <c r="C52" s="251" t="s">
        <v>70</v>
      </c>
      <c r="D52" s="50" t="s">
        <v>47</v>
      </c>
      <c r="E52" s="45">
        <v>7</v>
      </c>
      <c r="F52" s="45"/>
      <c r="G52" s="46">
        <f t="shared" si="12"/>
        <v>11.108000000000001</v>
      </c>
      <c r="H52" s="44">
        <v>0</v>
      </c>
      <c r="I52" s="44">
        <v>0</v>
      </c>
      <c r="J52" s="46">
        <v>11.108000000000001</v>
      </c>
      <c r="K52" s="44">
        <v>341.47</v>
      </c>
      <c r="L52" s="46">
        <f t="shared" si="13"/>
        <v>11.108000000000001</v>
      </c>
      <c r="M52" s="44">
        <v>341.47</v>
      </c>
      <c r="N52" s="47">
        <f t="shared" si="14"/>
        <v>3.2529944065364455E-2</v>
      </c>
      <c r="O52" s="48">
        <v>98.1</v>
      </c>
      <c r="P52" s="49">
        <f t="shared" si="15"/>
        <v>3.1911875128122529</v>
      </c>
      <c r="Q52" s="49">
        <f t="shared" si="16"/>
        <v>1951.7966439218671</v>
      </c>
      <c r="R52" s="51">
        <f t="shared" si="17"/>
        <v>191.47125076873516</v>
      </c>
    </row>
    <row r="53" spans="1:18" ht="12" customHeight="1" x14ac:dyDescent="0.2">
      <c r="A53" s="623"/>
      <c r="B53" s="305">
        <v>45</v>
      </c>
      <c r="C53" s="249" t="s">
        <v>65</v>
      </c>
      <c r="D53" s="114" t="s">
        <v>47</v>
      </c>
      <c r="E53" s="43">
        <v>6</v>
      </c>
      <c r="F53" s="43">
        <v>1971</v>
      </c>
      <c r="G53" s="113">
        <f t="shared" si="12"/>
        <v>10.691000000000001</v>
      </c>
      <c r="H53" s="113">
        <v>0</v>
      </c>
      <c r="I53" s="113">
        <v>0</v>
      </c>
      <c r="J53" s="113">
        <v>10.691000000000001</v>
      </c>
      <c r="K53" s="113">
        <v>328.45</v>
      </c>
      <c r="L53" s="113">
        <f t="shared" si="13"/>
        <v>10.691000000000001</v>
      </c>
      <c r="M53" s="113">
        <v>328.45</v>
      </c>
      <c r="N53" s="47">
        <f t="shared" si="14"/>
        <v>3.2549855381336583E-2</v>
      </c>
      <c r="O53" s="307">
        <v>98.1</v>
      </c>
      <c r="P53" s="116">
        <f t="shared" si="15"/>
        <v>3.1931408129091188</v>
      </c>
      <c r="Q53" s="116">
        <f t="shared" si="16"/>
        <v>1952.991322880195</v>
      </c>
      <c r="R53" s="117">
        <f t="shared" si="17"/>
        <v>191.58844877454712</v>
      </c>
    </row>
    <row r="54" spans="1:18" ht="12" customHeight="1" x14ac:dyDescent="0.2">
      <c r="A54" s="623"/>
      <c r="B54" s="256">
        <v>46</v>
      </c>
      <c r="C54" s="251" t="s">
        <v>67</v>
      </c>
      <c r="D54" s="50" t="s">
        <v>47</v>
      </c>
      <c r="E54" s="45">
        <v>1</v>
      </c>
      <c r="F54" s="45"/>
      <c r="G54" s="46">
        <f t="shared" si="12"/>
        <v>1.9870000000000001</v>
      </c>
      <c r="H54" s="44">
        <v>0</v>
      </c>
      <c r="I54" s="44">
        <v>0</v>
      </c>
      <c r="J54" s="46">
        <f>1.987</f>
        <v>1.9870000000000001</v>
      </c>
      <c r="K54" s="44">
        <v>60.09</v>
      </c>
      <c r="L54" s="46">
        <f t="shared" si="13"/>
        <v>1.9870000000000001</v>
      </c>
      <c r="M54" s="44">
        <v>60.09</v>
      </c>
      <c r="N54" s="47">
        <f t="shared" si="14"/>
        <v>3.3067066067565321E-2</v>
      </c>
      <c r="O54" s="48">
        <v>98.1</v>
      </c>
      <c r="P54" s="49">
        <f t="shared" si="15"/>
        <v>3.2438791812281575</v>
      </c>
      <c r="Q54" s="49">
        <f t="shared" si="16"/>
        <v>1984.0239640539191</v>
      </c>
      <c r="R54" s="51">
        <f t="shared" si="17"/>
        <v>194.63275087368945</v>
      </c>
    </row>
    <row r="55" spans="1:18" ht="12" customHeight="1" x14ac:dyDescent="0.2">
      <c r="A55" s="623"/>
      <c r="B55" s="256">
        <v>47</v>
      </c>
      <c r="C55" s="251" t="s">
        <v>74</v>
      </c>
      <c r="D55" s="50" t="s">
        <v>47</v>
      </c>
      <c r="E55" s="45">
        <v>7</v>
      </c>
      <c r="F55" s="45"/>
      <c r="G55" s="46">
        <f t="shared" si="12"/>
        <v>10.448</v>
      </c>
      <c r="H55" s="44">
        <v>0</v>
      </c>
      <c r="I55" s="44">
        <v>0</v>
      </c>
      <c r="J55" s="46">
        <v>10.448</v>
      </c>
      <c r="K55" s="44">
        <v>308.89</v>
      </c>
      <c r="L55" s="46">
        <f t="shared" si="13"/>
        <v>10.448</v>
      </c>
      <c r="M55" s="44">
        <v>308.89</v>
      </c>
      <c r="N55" s="47">
        <f t="shared" si="14"/>
        <v>3.3824338761371364E-2</v>
      </c>
      <c r="O55" s="48">
        <v>98.1</v>
      </c>
      <c r="P55" s="49">
        <f t="shared" si="15"/>
        <v>3.3181676324905305</v>
      </c>
      <c r="Q55" s="49">
        <f t="shared" si="16"/>
        <v>2029.4603256822818</v>
      </c>
      <c r="R55" s="51">
        <f t="shared" si="17"/>
        <v>199.09005794943181</v>
      </c>
    </row>
    <row r="56" spans="1:18" ht="13.5" customHeight="1" x14ac:dyDescent="0.2">
      <c r="A56" s="623"/>
      <c r="B56" s="256">
        <v>48</v>
      </c>
      <c r="C56" s="250" t="s">
        <v>61</v>
      </c>
      <c r="D56" s="44" t="s">
        <v>47</v>
      </c>
      <c r="E56" s="45">
        <v>7</v>
      </c>
      <c r="F56" s="45"/>
      <c r="G56" s="46">
        <f t="shared" si="12"/>
        <v>13.853</v>
      </c>
      <c r="H56" s="44">
        <v>0</v>
      </c>
      <c r="I56" s="46">
        <v>0.97799999999999998</v>
      </c>
      <c r="J56" s="46">
        <v>12.875</v>
      </c>
      <c r="K56" s="44">
        <v>374.68</v>
      </c>
      <c r="L56" s="46">
        <f t="shared" si="13"/>
        <v>12.875</v>
      </c>
      <c r="M56" s="44">
        <v>374.68</v>
      </c>
      <c r="N56" s="47">
        <f t="shared" si="14"/>
        <v>3.4362656133233693E-2</v>
      </c>
      <c r="O56" s="48">
        <v>98.1</v>
      </c>
      <c r="P56" s="49">
        <f t="shared" si="15"/>
        <v>3.3709765666702252</v>
      </c>
      <c r="Q56" s="49">
        <f t="shared" si="16"/>
        <v>2061.7593679940214</v>
      </c>
      <c r="R56" s="51">
        <f t="shared" si="17"/>
        <v>202.25859400021349</v>
      </c>
    </row>
    <row r="57" spans="1:18" ht="12" customHeight="1" x14ac:dyDescent="0.2">
      <c r="A57" s="623"/>
      <c r="B57" s="256">
        <v>49</v>
      </c>
      <c r="C57" s="251" t="s">
        <v>100</v>
      </c>
      <c r="D57" s="50" t="s">
        <v>47</v>
      </c>
      <c r="E57" s="45">
        <v>6</v>
      </c>
      <c r="F57" s="45"/>
      <c r="G57" s="46">
        <f t="shared" si="12"/>
        <v>7.7629999999999999</v>
      </c>
      <c r="H57" s="44">
        <v>0</v>
      </c>
      <c r="I57" s="44">
        <v>0</v>
      </c>
      <c r="J57" s="46">
        <v>7.7629999999999999</v>
      </c>
      <c r="K57" s="44">
        <v>220.29</v>
      </c>
      <c r="L57" s="46">
        <f t="shared" si="13"/>
        <v>7.7629999999999999</v>
      </c>
      <c r="M57" s="44">
        <v>220.29</v>
      </c>
      <c r="N57" s="47">
        <f t="shared" si="14"/>
        <v>3.5239911026374325E-2</v>
      </c>
      <c r="O57" s="48">
        <v>98.1</v>
      </c>
      <c r="P57" s="49">
        <f t="shared" si="15"/>
        <v>3.4570352716873209</v>
      </c>
      <c r="Q57" s="49">
        <f t="shared" si="16"/>
        <v>2114.3946615824593</v>
      </c>
      <c r="R57" s="51">
        <f t="shared" si="17"/>
        <v>207.42211630123924</v>
      </c>
    </row>
    <row r="58" spans="1:18" ht="12" customHeight="1" x14ac:dyDescent="0.2">
      <c r="A58" s="623"/>
      <c r="B58" s="256">
        <v>50</v>
      </c>
      <c r="C58" s="251" t="s">
        <v>56</v>
      </c>
      <c r="D58" s="50" t="s">
        <v>47</v>
      </c>
      <c r="E58" s="45">
        <v>11</v>
      </c>
      <c r="F58" s="45"/>
      <c r="G58" s="46">
        <f t="shared" si="12"/>
        <v>23.597999999999999</v>
      </c>
      <c r="H58" s="44">
        <v>0</v>
      </c>
      <c r="I58" s="44">
        <v>0</v>
      </c>
      <c r="J58" s="46">
        <v>23.597999999999999</v>
      </c>
      <c r="K58" s="44">
        <v>669.02</v>
      </c>
      <c r="L58" s="46">
        <f t="shared" si="13"/>
        <v>23.597999999999999</v>
      </c>
      <c r="M58" s="44">
        <v>669.02</v>
      </c>
      <c r="N58" s="47">
        <f t="shared" si="14"/>
        <v>3.5272488116947179E-2</v>
      </c>
      <c r="O58" s="48">
        <v>98.1</v>
      </c>
      <c r="P58" s="49">
        <f t="shared" si="15"/>
        <v>3.4602310842725181</v>
      </c>
      <c r="Q58" s="49">
        <f t="shared" si="16"/>
        <v>2116.3492870168307</v>
      </c>
      <c r="R58" s="51">
        <f t="shared" si="17"/>
        <v>207.6138650563511</v>
      </c>
    </row>
    <row r="59" spans="1:18" ht="14.25" customHeight="1" x14ac:dyDescent="0.2">
      <c r="A59" s="623"/>
      <c r="B59" s="256">
        <v>51</v>
      </c>
      <c r="C59" s="250" t="s">
        <v>79</v>
      </c>
      <c r="D59" s="44" t="s">
        <v>47</v>
      </c>
      <c r="E59" s="45">
        <v>16</v>
      </c>
      <c r="F59" s="45">
        <v>1978</v>
      </c>
      <c r="G59" s="46">
        <f t="shared" si="12"/>
        <v>17.608000000000001</v>
      </c>
      <c r="H59" s="46">
        <v>0</v>
      </c>
      <c r="I59" s="46">
        <v>0</v>
      </c>
      <c r="J59" s="46">
        <f>17.608</f>
        <v>17.608000000000001</v>
      </c>
      <c r="K59" s="46">
        <v>492.25</v>
      </c>
      <c r="L59" s="46">
        <f t="shared" si="13"/>
        <v>17.608000000000001</v>
      </c>
      <c r="M59" s="46">
        <v>492.25</v>
      </c>
      <c r="N59" s="47">
        <f t="shared" si="14"/>
        <v>3.577044184865414E-2</v>
      </c>
      <c r="O59" s="48">
        <v>98.1</v>
      </c>
      <c r="P59" s="49">
        <f t="shared" si="15"/>
        <v>3.5090803453529711</v>
      </c>
      <c r="Q59" s="49">
        <f t="shared" si="16"/>
        <v>2146.2265109192481</v>
      </c>
      <c r="R59" s="51">
        <f t="shared" si="17"/>
        <v>210.54482072117824</v>
      </c>
    </row>
    <row r="60" spans="1:18" ht="13.5" customHeight="1" x14ac:dyDescent="0.2">
      <c r="A60" s="623"/>
      <c r="B60" s="256">
        <v>52</v>
      </c>
      <c r="C60" s="251" t="s">
        <v>102</v>
      </c>
      <c r="D60" s="50" t="s">
        <v>47</v>
      </c>
      <c r="E60" s="45">
        <v>12</v>
      </c>
      <c r="F60" s="45"/>
      <c r="G60" s="46">
        <f t="shared" si="12"/>
        <v>20.190999999999999</v>
      </c>
      <c r="H60" s="44">
        <v>0</v>
      </c>
      <c r="I60" s="44">
        <v>0</v>
      </c>
      <c r="J60" s="46">
        <v>20.190999999999999</v>
      </c>
      <c r="K60" s="44">
        <v>544.66</v>
      </c>
      <c r="L60" s="46">
        <f t="shared" si="13"/>
        <v>20.190999999999999</v>
      </c>
      <c r="M60" s="44">
        <v>544.66</v>
      </c>
      <c r="N60" s="47">
        <f t="shared" si="14"/>
        <v>3.7070833180332684E-2</v>
      </c>
      <c r="O60" s="48">
        <v>98.1</v>
      </c>
      <c r="P60" s="49">
        <f t="shared" si="15"/>
        <v>3.636648734990636</v>
      </c>
      <c r="Q60" s="49">
        <f t="shared" si="16"/>
        <v>2224.2499908199611</v>
      </c>
      <c r="R60" s="51">
        <f t="shared" si="17"/>
        <v>218.19892409943819</v>
      </c>
    </row>
    <row r="61" spans="1:18" ht="13.5" customHeight="1" x14ac:dyDescent="0.2">
      <c r="A61" s="623"/>
      <c r="B61" s="256">
        <v>53</v>
      </c>
      <c r="C61" s="252" t="s">
        <v>63</v>
      </c>
      <c r="D61" s="50" t="s">
        <v>47</v>
      </c>
      <c r="E61" s="209">
        <v>11</v>
      </c>
      <c r="F61" s="209"/>
      <c r="G61" s="46">
        <f t="shared" si="12"/>
        <v>26.081</v>
      </c>
      <c r="H61" s="211">
        <v>0</v>
      </c>
      <c r="I61" s="211">
        <v>0</v>
      </c>
      <c r="J61" s="210">
        <v>26.081</v>
      </c>
      <c r="K61" s="211">
        <v>687.63</v>
      </c>
      <c r="L61" s="210">
        <f t="shared" si="13"/>
        <v>26.081</v>
      </c>
      <c r="M61" s="211">
        <v>687.63</v>
      </c>
      <c r="N61" s="47">
        <f t="shared" si="14"/>
        <v>3.7928828003432079E-2</v>
      </c>
      <c r="O61" s="48">
        <v>98.1</v>
      </c>
      <c r="P61" s="49">
        <f t="shared" si="15"/>
        <v>3.7208180271366866</v>
      </c>
      <c r="Q61" s="213">
        <f t="shared" si="16"/>
        <v>2275.7296802059245</v>
      </c>
      <c r="R61" s="51">
        <f t="shared" si="17"/>
        <v>223.24908162820117</v>
      </c>
    </row>
    <row r="62" spans="1:18" ht="13.5" customHeight="1" x14ac:dyDescent="0.2">
      <c r="A62" s="623"/>
      <c r="B62" s="256">
        <v>54</v>
      </c>
      <c r="C62" s="253" t="s">
        <v>76</v>
      </c>
      <c r="D62" s="44" t="s">
        <v>47</v>
      </c>
      <c r="E62" s="209">
        <v>4</v>
      </c>
      <c r="F62" s="209">
        <v>1973</v>
      </c>
      <c r="G62" s="46">
        <f t="shared" si="12"/>
        <v>6.7060000000000004</v>
      </c>
      <c r="H62" s="210">
        <v>0</v>
      </c>
      <c r="I62" s="210">
        <v>0</v>
      </c>
      <c r="J62" s="210">
        <v>6.7060000000000004</v>
      </c>
      <c r="K62" s="210">
        <v>174.77</v>
      </c>
      <c r="L62" s="210">
        <f t="shared" si="13"/>
        <v>6.7060000000000004</v>
      </c>
      <c r="M62" s="210">
        <v>174.77</v>
      </c>
      <c r="N62" s="47">
        <f t="shared" si="14"/>
        <v>3.8370429707615721E-2</v>
      </c>
      <c r="O62" s="48">
        <v>98.1</v>
      </c>
      <c r="P62" s="213">
        <f t="shared" si="15"/>
        <v>3.7641391543171019</v>
      </c>
      <c r="Q62" s="213">
        <f t="shared" si="16"/>
        <v>2302.2257824569433</v>
      </c>
      <c r="R62" s="214">
        <f t="shared" si="17"/>
        <v>225.84834925902612</v>
      </c>
    </row>
    <row r="63" spans="1:18" ht="13.5" customHeight="1" x14ac:dyDescent="0.2">
      <c r="A63" s="623"/>
      <c r="B63" s="256">
        <v>55</v>
      </c>
      <c r="C63" s="253" t="s">
        <v>58</v>
      </c>
      <c r="D63" s="44" t="s">
        <v>47</v>
      </c>
      <c r="E63" s="209">
        <v>8</v>
      </c>
      <c r="F63" s="209">
        <v>1965</v>
      </c>
      <c r="G63" s="46">
        <f t="shared" si="12"/>
        <v>16.969000000000001</v>
      </c>
      <c r="H63" s="210">
        <v>0</v>
      </c>
      <c r="I63" s="210">
        <v>0</v>
      </c>
      <c r="J63" s="210">
        <v>16.969000000000001</v>
      </c>
      <c r="K63" s="210">
        <v>398.85</v>
      </c>
      <c r="L63" s="210">
        <f t="shared" si="13"/>
        <v>16.969000000000001</v>
      </c>
      <c r="M63" s="210">
        <v>398.85</v>
      </c>
      <c r="N63" s="47">
        <f t="shared" si="14"/>
        <v>4.2544816346997617E-2</v>
      </c>
      <c r="O63" s="48">
        <v>98.1</v>
      </c>
      <c r="P63" s="213">
        <f t="shared" si="15"/>
        <v>4.1736464836404661</v>
      </c>
      <c r="Q63" s="213">
        <f t="shared" si="16"/>
        <v>2552.6889808198571</v>
      </c>
      <c r="R63" s="214">
        <f t="shared" si="17"/>
        <v>250.41878901842796</v>
      </c>
    </row>
    <row r="64" spans="1:18" ht="13.5" customHeight="1" x14ac:dyDescent="0.2">
      <c r="A64" s="623"/>
      <c r="B64" s="256">
        <v>56</v>
      </c>
      <c r="C64" s="253" t="s">
        <v>78</v>
      </c>
      <c r="D64" s="44" t="s">
        <v>47</v>
      </c>
      <c r="E64" s="209">
        <v>12</v>
      </c>
      <c r="F64" s="209">
        <v>1984</v>
      </c>
      <c r="G64" s="46">
        <f t="shared" si="12"/>
        <v>18.233000000000001</v>
      </c>
      <c r="H64" s="210">
        <v>0</v>
      </c>
      <c r="I64" s="210">
        <v>0</v>
      </c>
      <c r="J64" s="210">
        <f>18.233</f>
        <v>18.233000000000001</v>
      </c>
      <c r="K64" s="210">
        <v>415.39</v>
      </c>
      <c r="L64" s="210">
        <f t="shared" si="13"/>
        <v>18.233000000000001</v>
      </c>
      <c r="M64" s="210">
        <v>415.39</v>
      </c>
      <c r="N64" s="47">
        <f t="shared" si="14"/>
        <v>4.3893690266978022E-2</v>
      </c>
      <c r="O64" s="48">
        <v>98.1</v>
      </c>
      <c r="P64" s="213">
        <f t="shared" si="15"/>
        <v>4.3059710151905435</v>
      </c>
      <c r="Q64" s="213">
        <f t="shared" si="16"/>
        <v>2633.6214160186814</v>
      </c>
      <c r="R64" s="214">
        <f t="shared" si="17"/>
        <v>258.35826091143264</v>
      </c>
    </row>
    <row r="65" spans="1:18" ht="12.75" customHeight="1" thickBot="1" x14ac:dyDescent="0.25">
      <c r="A65" s="624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12"/>
        <v>6.2629999999999999</v>
      </c>
      <c r="H65" s="54">
        <v>0</v>
      </c>
      <c r="I65" s="54">
        <v>0</v>
      </c>
      <c r="J65" s="54">
        <v>6.2629999999999999</v>
      </c>
      <c r="K65" s="54">
        <v>108.3</v>
      </c>
      <c r="L65" s="54">
        <f t="shared" si="13"/>
        <v>6.2629999999999999</v>
      </c>
      <c r="M65" s="54">
        <v>108.3</v>
      </c>
      <c r="N65" s="55">
        <f t="shared" si="14"/>
        <v>5.7830101569713757E-2</v>
      </c>
      <c r="O65" s="56">
        <v>98.1</v>
      </c>
      <c r="P65" s="57">
        <f t="shared" si="15"/>
        <v>5.6731329639889196</v>
      </c>
      <c r="Q65" s="57">
        <f t="shared" si="16"/>
        <v>3469.8060941828253</v>
      </c>
      <c r="R65" s="58">
        <f t="shared" si="17"/>
        <v>340.38797783933518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152.87131319727888</v>
      </c>
    </row>
  </sheetData>
  <sortState xmlns:xlrd2="http://schemas.microsoft.com/office/spreadsheetml/2017/richdata2" ref="B10:R65">
    <sortCondition ref="N10:N65"/>
  </sortState>
  <mergeCells count="23"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Q5:Q6"/>
    <mergeCell ref="R5:R6"/>
    <mergeCell ref="G5:J5"/>
    <mergeCell ref="K5:K6"/>
    <mergeCell ref="L5:L6"/>
    <mergeCell ref="M5:M6"/>
    <mergeCell ref="N5:N6"/>
    <mergeCell ref="O5:O6"/>
    <mergeCell ref="A9:A13"/>
    <mergeCell ref="A14:A26"/>
    <mergeCell ref="P5:P6"/>
    <mergeCell ref="A27:A44"/>
    <mergeCell ref="A45:A6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4DB1-F431-4D6C-ABE2-D18A03F4D942}">
  <dimension ref="A1:V1048575"/>
  <sheetViews>
    <sheetView topLeftCell="A34" workbookViewId="0">
      <selection sqref="A1:XFD1048576"/>
    </sheetView>
  </sheetViews>
  <sheetFormatPr defaultRowHeight="11.25" x14ac:dyDescent="0.2"/>
  <cols>
    <col min="1" max="1" width="21.140625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131</v>
      </c>
      <c r="B2" s="611"/>
      <c r="C2" s="611"/>
      <c r="D2" s="611"/>
      <c r="E2" s="611"/>
      <c r="F2" s="612"/>
      <c r="G2" s="483">
        <v>2.8</v>
      </c>
      <c r="H2" s="2" t="s">
        <v>1</v>
      </c>
      <c r="J2" s="119"/>
    </row>
    <row r="3" spans="1:18" ht="18.75" customHeight="1" thickBot="1" x14ac:dyDescent="0.25">
      <c r="A3" s="613" t="s">
        <v>132</v>
      </c>
      <c r="B3" s="613"/>
      <c r="C3" s="613"/>
      <c r="D3" s="613"/>
      <c r="E3" s="613"/>
      <c r="F3" s="613"/>
      <c r="G3" s="482">
        <v>425.6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133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5.75" customHeight="1" x14ac:dyDescent="0.2">
      <c r="A9" s="625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:G40" si="0">H9+I9+J9</f>
        <v>30.056999999999999</v>
      </c>
      <c r="H9" s="62">
        <v>3.468</v>
      </c>
      <c r="I9" s="62">
        <v>9.6859999999999999</v>
      </c>
      <c r="J9" s="62">
        <v>16.902999999999999</v>
      </c>
      <c r="K9" s="62">
        <v>3530.28</v>
      </c>
      <c r="L9" s="62">
        <f t="shared" ref="L9" si="1">J9</f>
        <v>16.902999999999999</v>
      </c>
      <c r="M9" s="62">
        <v>3530.28</v>
      </c>
      <c r="N9" s="479">
        <f t="shared" ref="N9" si="2">L9/M9</f>
        <v>4.7880054839842725E-3</v>
      </c>
      <c r="O9" s="82">
        <v>98.1</v>
      </c>
      <c r="P9" s="65">
        <f t="shared" ref="P9" si="3">N9*O9</f>
        <v>0.46970333797885711</v>
      </c>
      <c r="Q9" s="65">
        <f t="shared" ref="Q9" si="4">N9*60*1000</f>
        <v>287.28032903905637</v>
      </c>
      <c r="R9" s="66">
        <f t="shared" ref="R9" si="5">Q9*O9/1000</f>
        <v>28.182200278731425</v>
      </c>
    </row>
    <row r="10" spans="1:18" ht="14.25" customHeight="1" x14ac:dyDescent="0.2">
      <c r="A10" s="626"/>
      <c r="B10" s="364">
        <v>2</v>
      </c>
      <c r="C10" s="259" t="s">
        <v>50</v>
      </c>
      <c r="D10" s="67" t="s">
        <v>31</v>
      </c>
      <c r="E10" s="68">
        <v>6</v>
      </c>
      <c r="F10" s="68"/>
      <c r="G10" s="69">
        <f t="shared" si="0"/>
        <v>1.7809999999999999</v>
      </c>
      <c r="H10" s="69">
        <v>0</v>
      </c>
      <c r="I10" s="69">
        <v>0</v>
      </c>
      <c r="J10" s="69">
        <v>1.7809999999999999</v>
      </c>
      <c r="K10" s="69">
        <v>266.81</v>
      </c>
      <c r="L10" s="69">
        <f t="shared" ref="L10:L41" si="6">J10</f>
        <v>1.7809999999999999</v>
      </c>
      <c r="M10" s="69">
        <v>266.81</v>
      </c>
      <c r="N10" s="165">
        <f t="shared" ref="N10:N41" si="7">L10/M10</f>
        <v>6.6751621003710501E-3</v>
      </c>
      <c r="O10" s="84">
        <v>98.1</v>
      </c>
      <c r="P10" s="71">
        <f t="shared" ref="P10:P41" si="8">N10*O10</f>
        <v>0.65483340204639995</v>
      </c>
      <c r="Q10" s="71">
        <f t="shared" ref="Q10:Q41" si="9">N10*60*1000</f>
        <v>400.50972602226295</v>
      </c>
      <c r="R10" s="72">
        <f t="shared" ref="R10:R41" si="10">Q10*O10/1000</f>
        <v>39.290004122783991</v>
      </c>
    </row>
    <row r="11" spans="1:18" ht="14.25" customHeight="1" x14ac:dyDescent="0.2">
      <c r="A11" s="626"/>
      <c r="B11" s="364">
        <v>3</v>
      </c>
      <c r="C11" s="362" t="s">
        <v>45</v>
      </c>
      <c r="D11" s="168" t="s">
        <v>31</v>
      </c>
      <c r="E11" s="68">
        <v>18</v>
      </c>
      <c r="F11" s="68"/>
      <c r="G11" s="69">
        <f t="shared" si="0"/>
        <v>9.7759999999999998</v>
      </c>
      <c r="H11" s="67">
        <v>0</v>
      </c>
      <c r="I11" s="67">
        <v>0</v>
      </c>
      <c r="J11" s="69">
        <v>9.7759999999999998</v>
      </c>
      <c r="K11" s="67">
        <v>1390.81</v>
      </c>
      <c r="L11" s="69">
        <f t="shared" si="6"/>
        <v>9.7759999999999998</v>
      </c>
      <c r="M11" s="67">
        <v>1390.81</v>
      </c>
      <c r="N11" s="70">
        <f t="shared" si="7"/>
        <v>7.0289974906709045E-3</v>
      </c>
      <c r="O11" s="84">
        <v>98.1</v>
      </c>
      <c r="P11" s="71">
        <f t="shared" si="8"/>
        <v>0.68954465383481567</v>
      </c>
      <c r="Q11" s="71">
        <f t="shared" si="9"/>
        <v>421.73984944025426</v>
      </c>
      <c r="R11" s="72">
        <f t="shared" si="10"/>
        <v>41.372679230088941</v>
      </c>
    </row>
    <row r="12" spans="1:18" ht="15.75" customHeight="1" x14ac:dyDescent="0.2">
      <c r="A12" s="626"/>
      <c r="B12" s="370">
        <v>4</v>
      </c>
      <c r="C12" s="529" t="s">
        <v>33</v>
      </c>
      <c r="D12" s="162" t="s">
        <v>31</v>
      </c>
      <c r="E12" s="163">
        <v>55</v>
      </c>
      <c r="F12" s="163">
        <v>1966</v>
      </c>
      <c r="G12" s="164">
        <f t="shared" si="0"/>
        <v>19.053000000000001</v>
      </c>
      <c r="H12" s="164">
        <v>0</v>
      </c>
      <c r="I12" s="164">
        <v>0</v>
      </c>
      <c r="J12" s="164">
        <v>19.053000000000001</v>
      </c>
      <c r="K12" s="164">
        <v>2582.04</v>
      </c>
      <c r="L12" s="164">
        <f t="shared" si="6"/>
        <v>19.053000000000001</v>
      </c>
      <c r="M12" s="164">
        <v>2582.04</v>
      </c>
      <c r="N12" s="165">
        <f t="shared" si="7"/>
        <v>7.3790491239485063E-3</v>
      </c>
      <c r="O12" s="132">
        <v>98.1</v>
      </c>
      <c r="P12" s="166">
        <f t="shared" si="8"/>
        <v>0.72388471905934848</v>
      </c>
      <c r="Q12" s="166">
        <f t="shared" si="9"/>
        <v>442.74294743691041</v>
      </c>
      <c r="R12" s="167">
        <f t="shared" si="10"/>
        <v>43.433083143560907</v>
      </c>
    </row>
    <row r="13" spans="1:18" ht="14.25" customHeight="1" x14ac:dyDescent="0.2">
      <c r="A13" s="626"/>
      <c r="B13" s="364">
        <v>5</v>
      </c>
      <c r="C13" s="383" t="s">
        <v>48</v>
      </c>
      <c r="D13" s="73" t="s">
        <v>31</v>
      </c>
      <c r="E13" s="75">
        <v>75</v>
      </c>
      <c r="F13" s="75">
        <v>1983</v>
      </c>
      <c r="G13" s="69">
        <f t="shared" si="0"/>
        <v>40.957999999999998</v>
      </c>
      <c r="H13" s="69">
        <v>3.774</v>
      </c>
      <c r="I13" s="69">
        <v>11.441000000000001</v>
      </c>
      <c r="J13" s="69">
        <v>25.742999999999999</v>
      </c>
      <c r="K13" s="69">
        <v>3467.27</v>
      </c>
      <c r="L13" s="69">
        <f t="shared" si="6"/>
        <v>25.742999999999999</v>
      </c>
      <c r="M13" s="69">
        <v>3467.27</v>
      </c>
      <c r="N13" s="70">
        <f t="shared" si="7"/>
        <v>7.4245732233140186E-3</v>
      </c>
      <c r="O13" s="84">
        <v>98.1</v>
      </c>
      <c r="P13" s="71">
        <f t="shared" si="8"/>
        <v>0.72835063320710514</v>
      </c>
      <c r="Q13" s="71">
        <f t="shared" si="9"/>
        <v>445.47439339884107</v>
      </c>
      <c r="R13" s="72">
        <f t="shared" si="10"/>
        <v>43.701037992426301</v>
      </c>
    </row>
    <row r="14" spans="1:18" ht="15" customHeight="1" x14ac:dyDescent="0.2">
      <c r="A14" s="626"/>
      <c r="B14" s="365">
        <v>6</v>
      </c>
      <c r="C14" s="276" t="s">
        <v>32</v>
      </c>
      <c r="D14" s="512" t="s">
        <v>31</v>
      </c>
      <c r="E14" s="278">
        <v>85</v>
      </c>
      <c r="F14" s="278">
        <v>1969</v>
      </c>
      <c r="G14" s="279">
        <f t="shared" si="0"/>
        <v>29.398</v>
      </c>
      <c r="H14" s="279">
        <v>0</v>
      </c>
      <c r="I14" s="279">
        <v>0</v>
      </c>
      <c r="J14" s="279">
        <v>29.398</v>
      </c>
      <c r="K14" s="279">
        <v>3845.22</v>
      </c>
      <c r="L14" s="279">
        <f t="shared" si="6"/>
        <v>29.398</v>
      </c>
      <c r="M14" s="279">
        <v>3845.22</v>
      </c>
      <c r="N14" s="280">
        <f t="shared" si="7"/>
        <v>7.645336287650642E-3</v>
      </c>
      <c r="O14" s="141">
        <v>98.1</v>
      </c>
      <c r="P14" s="281">
        <f t="shared" si="8"/>
        <v>0.75000748981852794</v>
      </c>
      <c r="Q14" s="281">
        <f t="shared" si="9"/>
        <v>458.72017725903851</v>
      </c>
      <c r="R14" s="282">
        <f t="shared" si="10"/>
        <v>45.000449389111672</v>
      </c>
    </row>
    <row r="15" spans="1:18" ht="15.75" customHeight="1" x14ac:dyDescent="0.2">
      <c r="A15" s="626"/>
      <c r="B15" s="370">
        <v>7</v>
      </c>
      <c r="C15" s="314" t="s">
        <v>44</v>
      </c>
      <c r="D15" s="270" t="s">
        <v>31</v>
      </c>
      <c r="E15" s="268">
        <v>50</v>
      </c>
      <c r="F15" s="268">
        <v>1973</v>
      </c>
      <c r="G15" s="269">
        <f t="shared" si="0"/>
        <v>20.32</v>
      </c>
      <c r="H15" s="269">
        <v>0</v>
      </c>
      <c r="I15" s="269">
        <v>0</v>
      </c>
      <c r="J15" s="269">
        <v>20.32</v>
      </c>
      <c r="K15" s="269">
        <v>2549.87</v>
      </c>
      <c r="L15" s="269">
        <f t="shared" si="6"/>
        <v>20.32</v>
      </c>
      <c r="M15" s="269">
        <v>2549.87</v>
      </c>
      <c r="N15" s="70">
        <f t="shared" si="7"/>
        <v>7.969033715444317E-3</v>
      </c>
      <c r="O15" s="272">
        <v>98.1</v>
      </c>
      <c r="P15" s="273">
        <f t="shared" si="8"/>
        <v>0.7817622074850874</v>
      </c>
      <c r="Q15" s="273">
        <f t="shared" si="9"/>
        <v>478.14202292665902</v>
      </c>
      <c r="R15" s="274">
        <f t="shared" si="10"/>
        <v>46.905732449105251</v>
      </c>
    </row>
    <row r="16" spans="1:18" ht="15" customHeight="1" x14ac:dyDescent="0.2">
      <c r="A16" s="626"/>
      <c r="B16" s="364">
        <v>8</v>
      </c>
      <c r="C16" s="275" t="s">
        <v>34</v>
      </c>
      <c r="D16" s="67" t="s">
        <v>31</v>
      </c>
      <c r="E16" s="68">
        <v>47</v>
      </c>
      <c r="F16" s="68">
        <v>1964</v>
      </c>
      <c r="G16" s="69">
        <f t="shared" si="0"/>
        <v>18.341999999999999</v>
      </c>
      <c r="H16" s="69">
        <v>0</v>
      </c>
      <c r="I16" s="69">
        <v>4.8000000000000001E-2</v>
      </c>
      <c r="J16" s="69">
        <v>18.294</v>
      </c>
      <c r="K16" s="69">
        <v>2012.08</v>
      </c>
      <c r="L16" s="69">
        <f t="shared" si="6"/>
        <v>18.294</v>
      </c>
      <c r="M16" s="69">
        <v>2012.08</v>
      </c>
      <c r="N16" s="280">
        <f t="shared" si="7"/>
        <v>9.0920838137648601E-3</v>
      </c>
      <c r="O16" s="84">
        <v>98.1</v>
      </c>
      <c r="P16" s="71">
        <f t="shared" si="8"/>
        <v>0.89193342213033278</v>
      </c>
      <c r="Q16" s="71">
        <f t="shared" si="9"/>
        <v>545.52502882589158</v>
      </c>
      <c r="R16" s="72">
        <f t="shared" si="10"/>
        <v>53.516005327819961</v>
      </c>
    </row>
    <row r="17" spans="1:22" ht="15" customHeight="1" x14ac:dyDescent="0.2">
      <c r="A17" s="626"/>
      <c r="B17" s="364">
        <v>9</v>
      </c>
      <c r="C17" s="275" t="s">
        <v>36</v>
      </c>
      <c r="D17" s="67" t="s">
        <v>31</v>
      </c>
      <c r="E17" s="68">
        <v>8</v>
      </c>
      <c r="F17" s="68">
        <v>1975</v>
      </c>
      <c r="G17" s="69">
        <f t="shared" si="0"/>
        <v>4.6920000000000002</v>
      </c>
      <c r="H17" s="69">
        <v>0</v>
      </c>
      <c r="I17" s="69">
        <v>0</v>
      </c>
      <c r="J17" s="69">
        <v>4.6920000000000002</v>
      </c>
      <c r="K17" s="69">
        <v>488.96</v>
      </c>
      <c r="L17" s="69">
        <f t="shared" si="6"/>
        <v>4.6920000000000002</v>
      </c>
      <c r="M17" s="69">
        <v>488.96</v>
      </c>
      <c r="N17" s="70">
        <f t="shared" si="7"/>
        <v>9.595876963350786E-3</v>
      </c>
      <c r="O17" s="84">
        <v>98.1</v>
      </c>
      <c r="P17" s="71">
        <f t="shared" si="8"/>
        <v>0.94135553010471207</v>
      </c>
      <c r="Q17" s="71">
        <f t="shared" si="9"/>
        <v>575.75261780104711</v>
      </c>
      <c r="R17" s="72">
        <f t="shared" si="10"/>
        <v>56.481331806282718</v>
      </c>
    </row>
    <row r="18" spans="1:22" ht="14.25" customHeight="1" x14ac:dyDescent="0.2">
      <c r="A18" s="626"/>
      <c r="B18" s="365">
        <v>10</v>
      </c>
      <c r="C18" s="527" t="s">
        <v>71</v>
      </c>
      <c r="D18" s="277" t="s">
        <v>31</v>
      </c>
      <c r="E18" s="278">
        <v>12</v>
      </c>
      <c r="F18" s="278"/>
      <c r="G18" s="279">
        <f t="shared" si="0"/>
        <v>5.3289999999999997</v>
      </c>
      <c r="H18" s="277">
        <v>0</v>
      </c>
      <c r="I18" s="277">
        <v>0</v>
      </c>
      <c r="J18" s="279">
        <v>5.3289999999999997</v>
      </c>
      <c r="K18" s="277">
        <v>539.38</v>
      </c>
      <c r="L18" s="279">
        <f t="shared" si="6"/>
        <v>5.3289999999999997</v>
      </c>
      <c r="M18" s="277">
        <v>539.38</v>
      </c>
      <c r="N18" s="271">
        <f t="shared" si="7"/>
        <v>9.8798620638510873E-3</v>
      </c>
      <c r="O18" s="141">
        <v>98.1</v>
      </c>
      <c r="P18" s="281">
        <f t="shared" si="8"/>
        <v>0.96921446846379156</v>
      </c>
      <c r="Q18" s="281">
        <f t="shared" si="9"/>
        <v>592.79172383106527</v>
      </c>
      <c r="R18" s="282">
        <f t="shared" si="10"/>
        <v>58.152868107827494</v>
      </c>
    </row>
    <row r="19" spans="1:22" ht="13.5" customHeight="1" x14ac:dyDescent="0.2">
      <c r="A19" s="626"/>
      <c r="B19" s="364">
        <v>11</v>
      </c>
      <c r="C19" s="275" t="s">
        <v>37</v>
      </c>
      <c r="D19" s="67" t="s">
        <v>31</v>
      </c>
      <c r="E19" s="68">
        <v>46</v>
      </c>
      <c r="F19" s="68">
        <v>1960</v>
      </c>
      <c r="G19" s="69">
        <f t="shared" si="0"/>
        <v>18.974</v>
      </c>
      <c r="H19" s="69">
        <v>0</v>
      </c>
      <c r="I19" s="69">
        <v>0</v>
      </c>
      <c r="J19" s="69">
        <v>18.974</v>
      </c>
      <c r="K19" s="69">
        <v>1834.68</v>
      </c>
      <c r="L19" s="69">
        <f t="shared" si="6"/>
        <v>18.974</v>
      </c>
      <c r="M19" s="69">
        <v>1834.68</v>
      </c>
      <c r="N19" s="165">
        <f t="shared" si="7"/>
        <v>1.0341857980683279E-2</v>
      </c>
      <c r="O19" s="84">
        <v>98.1</v>
      </c>
      <c r="P19" s="71">
        <f t="shared" si="8"/>
        <v>1.0145362679050296</v>
      </c>
      <c r="Q19" s="71">
        <f t="shared" si="9"/>
        <v>620.5114788409968</v>
      </c>
      <c r="R19" s="72">
        <f t="shared" si="10"/>
        <v>60.872176074301777</v>
      </c>
    </row>
    <row r="20" spans="1:22" ht="14.25" customHeight="1" x14ac:dyDescent="0.2">
      <c r="A20" s="626"/>
      <c r="B20" s="364">
        <v>12</v>
      </c>
      <c r="C20" s="259" t="s">
        <v>35</v>
      </c>
      <c r="D20" s="67" t="s">
        <v>31</v>
      </c>
      <c r="E20" s="68">
        <v>8</v>
      </c>
      <c r="F20" s="68">
        <v>1966</v>
      </c>
      <c r="G20" s="69">
        <f t="shared" si="0"/>
        <v>3.6789999999999998</v>
      </c>
      <c r="H20" s="69">
        <v>0</v>
      </c>
      <c r="I20" s="69">
        <v>0</v>
      </c>
      <c r="J20" s="69">
        <v>3.6789999999999998</v>
      </c>
      <c r="K20" s="69">
        <v>350.21</v>
      </c>
      <c r="L20" s="69">
        <f t="shared" si="6"/>
        <v>3.6789999999999998</v>
      </c>
      <c r="M20" s="69">
        <v>350.21</v>
      </c>
      <c r="N20" s="70">
        <f t="shared" si="7"/>
        <v>1.0505125496130892E-2</v>
      </c>
      <c r="O20" s="84">
        <v>98.1</v>
      </c>
      <c r="P20" s="71">
        <f t="shared" si="8"/>
        <v>1.0305528111704405</v>
      </c>
      <c r="Q20" s="71">
        <f t="shared" si="9"/>
        <v>630.30752976785357</v>
      </c>
      <c r="R20" s="72">
        <f t="shared" si="10"/>
        <v>61.833168670226435</v>
      </c>
    </row>
    <row r="21" spans="1:22" ht="14.25" customHeight="1" thickBot="1" x14ac:dyDescent="0.25">
      <c r="A21" s="627"/>
      <c r="B21" s="528">
        <v>13</v>
      </c>
      <c r="C21" s="523" t="s">
        <v>39</v>
      </c>
      <c r="D21" s="270" t="s">
        <v>31</v>
      </c>
      <c r="E21" s="268">
        <v>10</v>
      </c>
      <c r="F21" s="268">
        <v>1997</v>
      </c>
      <c r="G21" s="269">
        <f t="shared" si="0"/>
        <v>8.734</v>
      </c>
      <c r="H21" s="269">
        <v>0</v>
      </c>
      <c r="I21" s="269">
        <v>0</v>
      </c>
      <c r="J21" s="269">
        <v>8.734</v>
      </c>
      <c r="K21" s="269">
        <v>822.7</v>
      </c>
      <c r="L21" s="269">
        <f t="shared" si="6"/>
        <v>8.734</v>
      </c>
      <c r="M21" s="269">
        <v>822.7</v>
      </c>
      <c r="N21" s="165">
        <f t="shared" si="7"/>
        <v>1.0616263522547709E-2</v>
      </c>
      <c r="O21" s="272">
        <v>98.1</v>
      </c>
      <c r="P21" s="273">
        <f t="shared" si="8"/>
        <v>1.0414554515619301</v>
      </c>
      <c r="Q21" s="273">
        <f t="shared" si="9"/>
        <v>636.97581135286248</v>
      </c>
      <c r="R21" s="274">
        <f t="shared" si="10"/>
        <v>62.487327093715805</v>
      </c>
    </row>
    <row r="22" spans="1:22" ht="13.5" customHeight="1" x14ac:dyDescent="0.2">
      <c r="A22" s="628" t="s">
        <v>82</v>
      </c>
      <c r="B22" s="358">
        <v>14</v>
      </c>
      <c r="C22" s="285" t="s">
        <v>89</v>
      </c>
      <c r="D22" s="36" t="s">
        <v>31</v>
      </c>
      <c r="E22" s="37">
        <v>24</v>
      </c>
      <c r="F22" s="37"/>
      <c r="G22" s="38">
        <f t="shared" si="0"/>
        <v>14.332000000000001</v>
      </c>
      <c r="H22" s="38">
        <v>0</v>
      </c>
      <c r="I22" s="38">
        <v>0</v>
      </c>
      <c r="J22" s="38">
        <v>14.332000000000001</v>
      </c>
      <c r="K22" s="38">
        <v>1274.6600000000001</v>
      </c>
      <c r="L22" s="38">
        <f t="shared" si="6"/>
        <v>14.332000000000001</v>
      </c>
      <c r="M22" s="38">
        <v>1274.6600000000001</v>
      </c>
      <c r="N22" s="39">
        <f t="shared" si="7"/>
        <v>1.1243782655767028E-2</v>
      </c>
      <c r="O22" s="287">
        <v>98.1</v>
      </c>
      <c r="P22" s="40">
        <f t="shared" si="8"/>
        <v>1.1030150785307453</v>
      </c>
      <c r="Q22" s="40">
        <f t="shared" si="9"/>
        <v>674.62695934602164</v>
      </c>
      <c r="R22" s="41">
        <f t="shared" si="10"/>
        <v>66.180904711844718</v>
      </c>
    </row>
    <row r="23" spans="1:22" ht="15" customHeight="1" x14ac:dyDescent="0.2">
      <c r="A23" s="629"/>
      <c r="B23" s="294">
        <v>15</v>
      </c>
      <c r="C23" s="223" t="s">
        <v>38</v>
      </c>
      <c r="D23" s="28" t="s">
        <v>31</v>
      </c>
      <c r="E23" s="29">
        <v>48</v>
      </c>
      <c r="F23" s="29">
        <v>1962</v>
      </c>
      <c r="G23" s="30">
        <f t="shared" si="0"/>
        <v>22.266999999999999</v>
      </c>
      <c r="H23" s="30">
        <v>0</v>
      </c>
      <c r="I23" s="30">
        <v>0</v>
      </c>
      <c r="J23" s="30">
        <v>22.266999999999999</v>
      </c>
      <c r="K23" s="30">
        <v>1908.69</v>
      </c>
      <c r="L23" s="30">
        <f t="shared" si="6"/>
        <v>22.266999999999999</v>
      </c>
      <c r="M23" s="30">
        <v>1908.69</v>
      </c>
      <c r="N23" s="31">
        <f t="shared" si="7"/>
        <v>1.1666116551142407E-2</v>
      </c>
      <c r="O23" s="32">
        <v>98.1</v>
      </c>
      <c r="P23" s="33">
        <f t="shared" si="8"/>
        <v>1.1444460336670701</v>
      </c>
      <c r="Q23" s="33">
        <f t="shared" si="9"/>
        <v>699.96699306854441</v>
      </c>
      <c r="R23" s="42">
        <f t="shared" si="10"/>
        <v>68.666762020024208</v>
      </c>
    </row>
    <row r="24" spans="1:22" ht="15" customHeight="1" x14ac:dyDescent="0.2">
      <c r="A24" s="629"/>
      <c r="B24" s="294">
        <v>16</v>
      </c>
      <c r="C24" s="224" t="s">
        <v>72</v>
      </c>
      <c r="D24" s="28" t="s">
        <v>31</v>
      </c>
      <c r="E24" s="29">
        <v>33</v>
      </c>
      <c r="F24" s="29"/>
      <c r="G24" s="30">
        <f t="shared" si="0"/>
        <v>23.4</v>
      </c>
      <c r="H24" s="28">
        <v>0</v>
      </c>
      <c r="I24" s="30">
        <v>0</v>
      </c>
      <c r="J24" s="30">
        <v>23.4</v>
      </c>
      <c r="K24" s="28">
        <v>1981.22</v>
      </c>
      <c r="L24" s="30">
        <f t="shared" si="6"/>
        <v>23.4</v>
      </c>
      <c r="M24" s="28">
        <v>1981.22</v>
      </c>
      <c r="N24" s="31">
        <f t="shared" si="7"/>
        <v>1.1810904392243162E-2</v>
      </c>
      <c r="O24" s="32">
        <v>98.1</v>
      </c>
      <c r="P24" s="33">
        <f t="shared" si="8"/>
        <v>1.158649720879054</v>
      </c>
      <c r="Q24" s="33">
        <f t="shared" si="9"/>
        <v>708.65426353458975</v>
      </c>
      <c r="R24" s="42">
        <f t="shared" si="10"/>
        <v>69.51898325274324</v>
      </c>
    </row>
    <row r="25" spans="1:22" ht="15" customHeight="1" x14ac:dyDescent="0.2">
      <c r="A25" s="629"/>
      <c r="B25" s="367">
        <v>17</v>
      </c>
      <c r="C25" s="236" t="s">
        <v>43</v>
      </c>
      <c r="D25" s="137" t="s">
        <v>31</v>
      </c>
      <c r="E25" s="135">
        <v>8</v>
      </c>
      <c r="F25" s="135">
        <v>1966</v>
      </c>
      <c r="G25" s="136">
        <f t="shared" si="0"/>
        <v>4.1909999999999998</v>
      </c>
      <c r="H25" s="136">
        <v>0</v>
      </c>
      <c r="I25" s="136">
        <v>0</v>
      </c>
      <c r="J25" s="136">
        <v>4.1909999999999998</v>
      </c>
      <c r="K25" s="136">
        <v>353.96</v>
      </c>
      <c r="L25" s="136">
        <f t="shared" si="6"/>
        <v>4.1909999999999998</v>
      </c>
      <c r="M25" s="136">
        <v>353.96</v>
      </c>
      <c r="N25" s="31">
        <f t="shared" si="7"/>
        <v>1.1840320940219234E-2</v>
      </c>
      <c r="O25" s="237">
        <v>98.1</v>
      </c>
      <c r="P25" s="139">
        <f t="shared" si="8"/>
        <v>1.1615354842355068</v>
      </c>
      <c r="Q25" s="139">
        <f t="shared" si="9"/>
        <v>710.41925641315402</v>
      </c>
      <c r="R25" s="140">
        <f t="shared" si="10"/>
        <v>69.692129054130405</v>
      </c>
    </row>
    <row r="26" spans="1:22" ht="15" customHeight="1" x14ac:dyDescent="0.25">
      <c r="A26" s="629"/>
      <c r="B26" s="294">
        <v>18</v>
      </c>
      <c r="C26" s="224" t="s">
        <v>53</v>
      </c>
      <c r="D26" s="59" t="s">
        <v>31</v>
      </c>
      <c r="E26" s="29">
        <v>7</v>
      </c>
      <c r="F26" s="29"/>
      <c r="G26" s="30">
        <f t="shared" si="0"/>
        <v>3.8330000000000002</v>
      </c>
      <c r="H26" s="28">
        <v>0</v>
      </c>
      <c r="I26" s="28">
        <v>0</v>
      </c>
      <c r="J26" s="30">
        <v>3.8330000000000002</v>
      </c>
      <c r="K26" s="28">
        <v>310.77</v>
      </c>
      <c r="L26" s="30">
        <f t="shared" si="6"/>
        <v>3.8330000000000002</v>
      </c>
      <c r="M26" s="28">
        <v>310.77</v>
      </c>
      <c r="N26" s="31">
        <f t="shared" si="7"/>
        <v>1.2333880361682275E-2</v>
      </c>
      <c r="O26" s="32">
        <v>98.1</v>
      </c>
      <c r="P26" s="33">
        <f t="shared" si="8"/>
        <v>1.2099536634810311</v>
      </c>
      <c r="Q26" s="33">
        <f t="shared" si="9"/>
        <v>740.03282170093644</v>
      </c>
      <c r="R26" s="42">
        <f t="shared" si="10"/>
        <v>72.597219808861865</v>
      </c>
      <c r="V26"/>
    </row>
    <row r="27" spans="1:22" s="19" customFormat="1" ht="15" customHeight="1" x14ac:dyDescent="0.2">
      <c r="A27" s="629"/>
      <c r="B27" s="290">
        <v>19</v>
      </c>
      <c r="C27" s="315" t="s">
        <v>101</v>
      </c>
      <c r="D27" s="292" t="s">
        <v>47</v>
      </c>
      <c r="E27" s="217">
        <v>12</v>
      </c>
      <c r="F27" s="217"/>
      <c r="G27" s="218">
        <f t="shared" si="0"/>
        <v>9.0289999999999999</v>
      </c>
      <c r="H27" s="216">
        <v>0</v>
      </c>
      <c r="I27" s="216">
        <v>0</v>
      </c>
      <c r="J27" s="218">
        <v>9.0289999999999999</v>
      </c>
      <c r="K27" s="216">
        <v>731.56</v>
      </c>
      <c r="L27" s="218">
        <f t="shared" si="6"/>
        <v>9.0289999999999999</v>
      </c>
      <c r="M27" s="216">
        <v>731.56</v>
      </c>
      <c r="N27" s="219">
        <f t="shared" si="7"/>
        <v>1.2342118213133578E-2</v>
      </c>
      <c r="O27" s="293">
        <v>98.1</v>
      </c>
      <c r="P27" s="220">
        <f t="shared" si="8"/>
        <v>1.2107617967084039</v>
      </c>
      <c r="Q27" s="220">
        <f t="shared" si="9"/>
        <v>740.52709278801467</v>
      </c>
      <c r="R27" s="221">
        <f t="shared" si="10"/>
        <v>72.645707802504234</v>
      </c>
      <c r="S27" s="18"/>
      <c r="T27" s="18"/>
      <c r="U27" s="18"/>
    </row>
    <row r="28" spans="1:22" ht="14.25" customHeight="1" x14ac:dyDescent="0.2">
      <c r="A28" s="629"/>
      <c r="B28" s="294">
        <v>20</v>
      </c>
      <c r="C28" s="224" t="s">
        <v>40</v>
      </c>
      <c r="D28" s="28" t="s">
        <v>31</v>
      </c>
      <c r="E28" s="29">
        <v>18</v>
      </c>
      <c r="F28" s="29"/>
      <c r="G28" s="30">
        <f t="shared" si="0"/>
        <v>12.129000000000001</v>
      </c>
      <c r="H28" s="30">
        <v>2.2440000000000002</v>
      </c>
      <c r="I28" s="30">
        <v>0.17100000000000001</v>
      </c>
      <c r="J28" s="30">
        <v>9.7140000000000004</v>
      </c>
      <c r="K28" s="28">
        <v>704.53</v>
      </c>
      <c r="L28" s="30">
        <f t="shared" si="6"/>
        <v>9.7140000000000004</v>
      </c>
      <c r="M28" s="28">
        <v>704.53</v>
      </c>
      <c r="N28" s="31">
        <f t="shared" si="7"/>
        <v>1.3787915347820534E-2</v>
      </c>
      <c r="O28" s="32">
        <v>98.1</v>
      </c>
      <c r="P28" s="33">
        <f t="shared" si="8"/>
        <v>1.3525944956211944</v>
      </c>
      <c r="Q28" s="33">
        <f t="shared" si="9"/>
        <v>827.27492086923201</v>
      </c>
      <c r="R28" s="42">
        <f t="shared" si="10"/>
        <v>81.155669737271666</v>
      </c>
    </row>
    <row r="29" spans="1:22" ht="15.75" customHeight="1" x14ac:dyDescent="0.2">
      <c r="A29" s="629"/>
      <c r="B29" s="294">
        <v>21</v>
      </c>
      <c r="C29" s="224" t="s">
        <v>99</v>
      </c>
      <c r="D29" s="59" t="s">
        <v>47</v>
      </c>
      <c r="E29" s="29">
        <v>8</v>
      </c>
      <c r="F29" s="29"/>
      <c r="G29" s="30">
        <f t="shared" si="0"/>
        <v>6.9790000000000001</v>
      </c>
      <c r="H29" s="28">
        <v>0</v>
      </c>
      <c r="I29" s="28">
        <v>0</v>
      </c>
      <c r="J29" s="30">
        <v>6.9790000000000001</v>
      </c>
      <c r="K29" s="28">
        <v>488.96</v>
      </c>
      <c r="L29" s="30">
        <f t="shared" si="6"/>
        <v>6.9790000000000001</v>
      </c>
      <c r="M29" s="28">
        <v>488.96</v>
      </c>
      <c r="N29" s="31">
        <f t="shared" si="7"/>
        <v>1.4273151178010472E-2</v>
      </c>
      <c r="O29" s="32">
        <v>98.1</v>
      </c>
      <c r="P29" s="33">
        <f t="shared" si="8"/>
        <v>1.4001961305628272</v>
      </c>
      <c r="Q29" s="33">
        <f t="shared" si="9"/>
        <v>856.38907068062827</v>
      </c>
      <c r="R29" s="42">
        <f t="shared" si="10"/>
        <v>84.011767833769625</v>
      </c>
    </row>
    <row r="30" spans="1:22" ht="15" customHeight="1" thickBot="1" x14ac:dyDescent="0.25">
      <c r="A30" s="633"/>
      <c r="B30" s="372">
        <v>22</v>
      </c>
      <c r="C30" s="538" t="s">
        <v>60</v>
      </c>
      <c r="D30" s="539" t="s">
        <v>47</v>
      </c>
      <c r="E30" s="375">
        <v>1</v>
      </c>
      <c r="F30" s="375"/>
      <c r="G30" s="376">
        <f t="shared" si="0"/>
        <v>0.71399999999999997</v>
      </c>
      <c r="H30" s="374">
        <v>0</v>
      </c>
      <c r="I30" s="374">
        <v>0</v>
      </c>
      <c r="J30" s="376">
        <v>0.71399999999999997</v>
      </c>
      <c r="K30" s="374">
        <v>47</v>
      </c>
      <c r="L30" s="376">
        <f t="shared" si="6"/>
        <v>0.71399999999999997</v>
      </c>
      <c r="M30" s="374">
        <v>47</v>
      </c>
      <c r="N30" s="262">
        <f t="shared" si="7"/>
        <v>1.5191489361702127E-2</v>
      </c>
      <c r="O30" s="378">
        <v>98.1</v>
      </c>
      <c r="P30" s="379">
        <f t="shared" si="8"/>
        <v>1.4902851063829785</v>
      </c>
      <c r="Q30" s="379">
        <f t="shared" si="9"/>
        <v>911.48936170212767</v>
      </c>
      <c r="R30" s="380">
        <f t="shared" si="10"/>
        <v>89.417106382978716</v>
      </c>
    </row>
    <row r="31" spans="1:22" ht="12.75" customHeight="1" x14ac:dyDescent="0.2">
      <c r="A31" s="630" t="s">
        <v>83</v>
      </c>
      <c r="B31" s="289">
        <v>23</v>
      </c>
      <c r="C31" s="368" t="s">
        <v>46</v>
      </c>
      <c r="D31" s="369" t="s">
        <v>47</v>
      </c>
      <c r="E31" s="145">
        <v>18</v>
      </c>
      <c r="F31" s="145"/>
      <c r="G31" s="146">
        <f t="shared" si="0"/>
        <v>21.888000000000002</v>
      </c>
      <c r="H31" s="146">
        <v>0</v>
      </c>
      <c r="I31" s="146">
        <v>0</v>
      </c>
      <c r="J31" s="146">
        <v>21.888000000000002</v>
      </c>
      <c r="K31" s="146">
        <v>1319.16</v>
      </c>
      <c r="L31" s="146">
        <f t="shared" si="6"/>
        <v>21.888000000000002</v>
      </c>
      <c r="M31" s="146">
        <v>1319.16</v>
      </c>
      <c r="N31" s="147">
        <f t="shared" si="7"/>
        <v>1.659237696716092E-2</v>
      </c>
      <c r="O31" s="215">
        <v>98.1</v>
      </c>
      <c r="P31" s="148">
        <f t="shared" si="8"/>
        <v>1.6277121804784862</v>
      </c>
      <c r="Q31" s="148">
        <f t="shared" si="9"/>
        <v>995.54261802965516</v>
      </c>
      <c r="R31" s="149">
        <f t="shared" si="10"/>
        <v>97.662730828709158</v>
      </c>
    </row>
    <row r="32" spans="1:22" ht="15" customHeight="1" x14ac:dyDescent="0.2">
      <c r="A32" s="631"/>
      <c r="B32" s="246">
        <v>24</v>
      </c>
      <c r="C32" s="228" t="s">
        <v>73</v>
      </c>
      <c r="D32" s="88" t="s">
        <v>47</v>
      </c>
      <c r="E32" s="87">
        <v>5</v>
      </c>
      <c r="F32" s="87"/>
      <c r="G32" s="89">
        <f t="shared" si="0"/>
        <v>6.2270000000000003</v>
      </c>
      <c r="H32" s="90">
        <v>0</v>
      </c>
      <c r="I32" s="90">
        <v>0</v>
      </c>
      <c r="J32" s="89">
        <v>6.2270000000000003</v>
      </c>
      <c r="K32" s="90">
        <v>374.02</v>
      </c>
      <c r="L32" s="89">
        <f t="shared" si="6"/>
        <v>6.2270000000000003</v>
      </c>
      <c r="M32" s="90">
        <v>374.02</v>
      </c>
      <c r="N32" s="147">
        <f t="shared" si="7"/>
        <v>1.6648842307897975E-2</v>
      </c>
      <c r="O32" s="104">
        <v>98.1</v>
      </c>
      <c r="P32" s="93">
        <f t="shared" si="8"/>
        <v>1.6332514304047911</v>
      </c>
      <c r="Q32" s="93">
        <f t="shared" si="9"/>
        <v>998.93053847387841</v>
      </c>
      <c r="R32" s="94">
        <f t="shared" si="10"/>
        <v>97.995085824287472</v>
      </c>
    </row>
    <row r="33" spans="1:18" s="19" customFormat="1" ht="15" customHeight="1" x14ac:dyDescent="0.2">
      <c r="A33" s="631"/>
      <c r="B33" s="246">
        <v>25</v>
      </c>
      <c r="C33" s="240" t="s">
        <v>55</v>
      </c>
      <c r="D33" s="90" t="s">
        <v>47</v>
      </c>
      <c r="E33" s="87">
        <v>19</v>
      </c>
      <c r="F33" s="87">
        <v>1978</v>
      </c>
      <c r="G33" s="89">
        <f t="shared" si="0"/>
        <v>16.026</v>
      </c>
      <c r="H33" s="89">
        <v>0</v>
      </c>
      <c r="I33" s="89">
        <v>0</v>
      </c>
      <c r="J33" s="89">
        <v>16.026</v>
      </c>
      <c r="K33" s="89">
        <v>961.74</v>
      </c>
      <c r="L33" s="89">
        <f t="shared" si="6"/>
        <v>16.026</v>
      </c>
      <c r="M33" s="89">
        <v>961.74</v>
      </c>
      <c r="N33" s="91">
        <f t="shared" si="7"/>
        <v>1.6663547320481628E-2</v>
      </c>
      <c r="O33" s="104">
        <v>98.1</v>
      </c>
      <c r="P33" s="93">
        <f t="shared" si="8"/>
        <v>1.6346939921392476</v>
      </c>
      <c r="Q33" s="93">
        <f t="shared" si="9"/>
        <v>999.81283922889759</v>
      </c>
      <c r="R33" s="94">
        <f t="shared" si="10"/>
        <v>98.081639528354842</v>
      </c>
    </row>
    <row r="34" spans="1:18" ht="14.25" customHeight="1" x14ac:dyDescent="0.2">
      <c r="A34" s="631"/>
      <c r="B34" s="289">
        <v>26</v>
      </c>
      <c r="C34" s="239" t="s">
        <v>64</v>
      </c>
      <c r="D34" s="143" t="s">
        <v>47</v>
      </c>
      <c r="E34" s="145">
        <v>17</v>
      </c>
      <c r="F34" s="145"/>
      <c r="G34" s="146">
        <f t="shared" si="0"/>
        <v>12.486000000000001</v>
      </c>
      <c r="H34" s="146">
        <v>0</v>
      </c>
      <c r="I34" s="146">
        <v>0</v>
      </c>
      <c r="J34" s="146">
        <v>12.486000000000001</v>
      </c>
      <c r="K34" s="144">
        <v>744.88</v>
      </c>
      <c r="L34" s="146">
        <f t="shared" si="6"/>
        <v>12.486000000000001</v>
      </c>
      <c r="M34" s="144">
        <v>744.88</v>
      </c>
      <c r="N34" s="485">
        <f t="shared" si="7"/>
        <v>1.6762431532595854E-2</v>
      </c>
      <c r="O34" s="208">
        <v>98.1</v>
      </c>
      <c r="P34" s="148">
        <f t="shared" si="8"/>
        <v>1.6443945333476533</v>
      </c>
      <c r="Q34" s="148">
        <f t="shared" si="9"/>
        <v>1005.7458919557512</v>
      </c>
      <c r="R34" s="149">
        <f t="shared" si="10"/>
        <v>98.663672000859179</v>
      </c>
    </row>
    <row r="35" spans="1:18" ht="12.75" customHeight="1" x14ac:dyDescent="0.2">
      <c r="A35" s="631"/>
      <c r="B35" s="246">
        <v>27</v>
      </c>
      <c r="C35" s="240" t="s">
        <v>30</v>
      </c>
      <c r="D35" s="90" t="s">
        <v>31</v>
      </c>
      <c r="E35" s="87">
        <v>19</v>
      </c>
      <c r="F35" s="87">
        <v>1986</v>
      </c>
      <c r="G35" s="89">
        <f t="shared" si="0"/>
        <v>18.972000000000001</v>
      </c>
      <c r="H35" s="89">
        <v>0</v>
      </c>
      <c r="I35" s="89">
        <v>0</v>
      </c>
      <c r="J35" s="89">
        <v>18.972000000000001</v>
      </c>
      <c r="K35" s="89">
        <v>1120.5999999999999</v>
      </c>
      <c r="L35" s="89">
        <f t="shared" si="6"/>
        <v>18.972000000000001</v>
      </c>
      <c r="M35" s="89">
        <v>1120.5999999999999</v>
      </c>
      <c r="N35" s="91">
        <f t="shared" si="7"/>
        <v>1.6930215955738001E-2</v>
      </c>
      <c r="O35" s="104">
        <v>98.1</v>
      </c>
      <c r="P35" s="93">
        <f t="shared" si="8"/>
        <v>1.6608541852578977</v>
      </c>
      <c r="Q35" s="93">
        <f t="shared" si="9"/>
        <v>1015.81295734428</v>
      </c>
      <c r="R35" s="94">
        <f t="shared" si="10"/>
        <v>99.651251115473855</v>
      </c>
    </row>
    <row r="36" spans="1:18" ht="12.75" customHeight="1" x14ac:dyDescent="0.2">
      <c r="A36" s="631"/>
      <c r="B36" s="246">
        <v>28</v>
      </c>
      <c r="C36" s="240" t="s">
        <v>66</v>
      </c>
      <c r="D36" s="90" t="s">
        <v>47</v>
      </c>
      <c r="E36" s="87">
        <v>45</v>
      </c>
      <c r="F36" s="87">
        <v>1972</v>
      </c>
      <c r="G36" s="89">
        <f t="shared" si="0"/>
        <v>26.074000000000002</v>
      </c>
      <c r="H36" s="89">
        <v>0</v>
      </c>
      <c r="I36" s="89">
        <v>0</v>
      </c>
      <c r="J36" s="89">
        <v>26.074000000000002</v>
      </c>
      <c r="K36" s="89">
        <v>1525.98</v>
      </c>
      <c r="L36" s="89">
        <f t="shared" si="6"/>
        <v>26.074000000000002</v>
      </c>
      <c r="M36" s="89">
        <v>1525.98</v>
      </c>
      <c r="N36" s="91">
        <f t="shared" si="7"/>
        <v>1.7086724596652645E-2</v>
      </c>
      <c r="O36" s="104">
        <v>98.1</v>
      </c>
      <c r="P36" s="93">
        <f t="shared" si="8"/>
        <v>1.6762076829316244</v>
      </c>
      <c r="Q36" s="93">
        <f t="shared" si="9"/>
        <v>1025.2034757991587</v>
      </c>
      <c r="R36" s="94">
        <f t="shared" si="10"/>
        <v>100.57246097589747</v>
      </c>
    </row>
    <row r="37" spans="1:18" ht="13.5" customHeight="1" x14ac:dyDescent="0.2">
      <c r="A37" s="631"/>
      <c r="B37" s="246">
        <v>29</v>
      </c>
      <c r="C37" s="240" t="s">
        <v>49</v>
      </c>
      <c r="D37" s="88" t="s">
        <v>47</v>
      </c>
      <c r="E37" s="87">
        <v>7</v>
      </c>
      <c r="F37" s="87"/>
      <c r="G37" s="89">
        <f t="shared" si="0"/>
        <v>10.18</v>
      </c>
      <c r="H37" s="90">
        <v>0</v>
      </c>
      <c r="I37" s="90">
        <v>0</v>
      </c>
      <c r="J37" s="89">
        <v>10.18</v>
      </c>
      <c r="K37" s="90">
        <v>562.04999999999995</v>
      </c>
      <c r="L37" s="89">
        <f t="shared" si="6"/>
        <v>10.18</v>
      </c>
      <c r="M37" s="90">
        <v>562.04999999999995</v>
      </c>
      <c r="N37" s="91">
        <f t="shared" si="7"/>
        <v>1.811226759185126E-2</v>
      </c>
      <c r="O37" s="104">
        <v>98.1</v>
      </c>
      <c r="P37" s="93">
        <f t="shared" si="8"/>
        <v>1.7768134507606086</v>
      </c>
      <c r="Q37" s="93">
        <f t="shared" si="9"/>
        <v>1086.7360555110756</v>
      </c>
      <c r="R37" s="94">
        <f t="shared" si="10"/>
        <v>106.60880704563651</v>
      </c>
    </row>
    <row r="38" spans="1:18" ht="12.75" customHeight="1" x14ac:dyDescent="0.2">
      <c r="A38" s="631"/>
      <c r="B38" s="246">
        <v>30</v>
      </c>
      <c r="C38" s="240" t="s">
        <v>59</v>
      </c>
      <c r="D38" s="90" t="s">
        <v>47</v>
      </c>
      <c r="E38" s="87">
        <v>8</v>
      </c>
      <c r="F38" s="87">
        <v>1970</v>
      </c>
      <c r="G38" s="89">
        <f t="shared" si="0"/>
        <v>7.9630000000000001</v>
      </c>
      <c r="H38" s="89">
        <v>0</v>
      </c>
      <c r="I38" s="89">
        <v>0</v>
      </c>
      <c r="J38" s="89">
        <v>7.9630000000000001</v>
      </c>
      <c r="K38" s="89">
        <v>412.7</v>
      </c>
      <c r="L38" s="89">
        <f t="shared" si="6"/>
        <v>7.9630000000000001</v>
      </c>
      <c r="M38" s="89">
        <v>412.7</v>
      </c>
      <c r="N38" s="91">
        <f t="shared" si="7"/>
        <v>1.9294887327356434E-2</v>
      </c>
      <c r="O38" s="104">
        <v>98.1</v>
      </c>
      <c r="P38" s="93">
        <f t="shared" si="8"/>
        <v>1.892828446813666</v>
      </c>
      <c r="Q38" s="93">
        <f t="shared" si="9"/>
        <v>1157.6932396413858</v>
      </c>
      <c r="R38" s="94">
        <f t="shared" si="10"/>
        <v>113.56970680881994</v>
      </c>
    </row>
    <row r="39" spans="1:18" ht="12.75" customHeight="1" x14ac:dyDescent="0.2">
      <c r="A39" s="631"/>
      <c r="B39" s="246">
        <v>31</v>
      </c>
      <c r="C39" s="240" t="s">
        <v>85</v>
      </c>
      <c r="D39" s="90" t="s">
        <v>47</v>
      </c>
      <c r="E39" s="87">
        <v>20</v>
      </c>
      <c r="F39" s="87"/>
      <c r="G39" s="89">
        <f t="shared" si="0"/>
        <v>14.603</v>
      </c>
      <c r="H39" s="89">
        <v>0</v>
      </c>
      <c r="I39" s="89">
        <v>0</v>
      </c>
      <c r="J39" s="89">
        <v>14.603</v>
      </c>
      <c r="K39" s="89">
        <v>1073.3399999999999</v>
      </c>
      <c r="L39" s="89">
        <f t="shared" si="6"/>
        <v>14.603</v>
      </c>
      <c r="M39" s="89">
        <v>752.43</v>
      </c>
      <c r="N39" s="91">
        <f t="shared" si="7"/>
        <v>1.9407785441835121E-2</v>
      </c>
      <c r="O39" s="104">
        <v>98.1</v>
      </c>
      <c r="P39" s="93">
        <f t="shared" si="8"/>
        <v>1.9039037518440252</v>
      </c>
      <c r="Q39" s="93">
        <f t="shared" si="9"/>
        <v>1164.4671265101072</v>
      </c>
      <c r="R39" s="94">
        <f t="shared" si="10"/>
        <v>114.2342251106415</v>
      </c>
    </row>
    <row r="40" spans="1:18" ht="12.75" customHeight="1" x14ac:dyDescent="0.2">
      <c r="A40" s="631"/>
      <c r="B40" s="246">
        <v>32</v>
      </c>
      <c r="C40" s="242" t="s">
        <v>52</v>
      </c>
      <c r="D40" s="144" t="s">
        <v>47</v>
      </c>
      <c r="E40" s="145">
        <v>17</v>
      </c>
      <c r="F40" s="145">
        <v>1975</v>
      </c>
      <c r="G40" s="146">
        <f t="shared" si="0"/>
        <v>25.542999999999999</v>
      </c>
      <c r="H40" s="146">
        <v>0</v>
      </c>
      <c r="I40" s="146">
        <v>0</v>
      </c>
      <c r="J40" s="146">
        <v>25.542999999999999</v>
      </c>
      <c r="K40" s="146">
        <v>1315.92</v>
      </c>
      <c r="L40" s="146">
        <f t="shared" si="6"/>
        <v>25.542999999999999</v>
      </c>
      <c r="M40" s="146">
        <v>1315.92</v>
      </c>
      <c r="N40" s="91">
        <f t="shared" si="7"/>
        <v>1.9410754453158246E-2</v>
      </c>
      <c r="O40" s="208">
        <v>98.1</v>
      </c>
      <c r="P40" s="148">
        <f t="shared" si="8"/>
        <v>1.9041950118548239</v>
      </c>
      <c r="Q40" s="148">
        <f t="shared" si="9"/>
        <v>1164.6452671894947</v>
      </c>
      <c r="R40" s="149">
        <f t="shared" si="10"/>
        <v>114.25170071128942</v>
      </c>
    </row>
    <row r="41" spans="1:18" ht="14.25" customHeight="1" x14ac:dyDescent="0.2">
      <c r="A41" s="631"/>
      <c r="B41" s="246">
        <v>33</v>
      </c>
      <c r="C41" s="240" t="s">
        <v>86</v>
      </c>
      <c r="D41" s="90" t="s">
        <v>47</v>
      </c>
      <c r="E41" s="87">
        <v>32</v>
      </c>
      <c r="F41" s="87"/>
      <c r="G41" s="89">
        <f t="shared" ref="G41:G65" si="11">H41+I41+J41</f>
        <v>33.905999999999999</v>
      </c>
      <c r="H41" s="89">
        <v>0</v>
      </c>
      <c r="I41" s="89">
        <v>0</v>
      </c>
      <c r="J41" s="89">
        <v>33.905999999999999</v>
      </c>
      <c r="K41" s="89">
        <v>1770.01</v>
      </c>
      <c r="L41" s="89">
        <f t="shared" si="6"/>
        <v>33.905999999999999</v>
      </c>
      <c r="M41" s="89">
        <v>1705.02</v>
      </c>
      <c r="N41" s="91">
        <f t="shared" si="7"/>
        <v>1.9885983742126193E-2</v>
      </c>
      <c r="O41" s="104">
        <v>98.1</v>
      </c>
      <c r="P41" s="93">
        <f t="shared" si="8"/>
        <v>1.9508150051025794</v>
      </c>
      <c r="Q41" s="93">
        <f t="shared" si="9"/>
        <v>1193.1590245275715</v>
      </c>
      <c r="R41" s="94">
        <f t="shared" si="10"/>
        <v>117.04890030615475</v>
      </c>
    </row>
    <row r="42" spans="1:18" ht="12.75" customHeight="1" x14ac:dyDescent="0.2">
      <c r="A42" s="631"/>
      <c r="B42" s="246">
        <v>34</v>
      </c>
      <c r="C42" s="240" t="s">
        <v>88</v>
      </c>
      <c r="D42" s="90" t="s">
        <v>47</v>
      </c>
      <c r="E42" s="87">
        <v>20</v>
      </c>
      <c r="F42" s="87"/>
      <c r="G42" s="89">
        <f t="shared" si="11"/>
        <v>21.128</v>
      </c>
      <c r="H42" s="89">
        <v>0</v>
      </c>
      <c r="I42" s="89">
        <v>0</v>
      </c>
      <c r="J42" s="89">
        <v>21.128</v>
      </c>
      <c r="K42" s="89">
        <v>1048.6600000000001</v>
      </c>
      <c r="L42" s="89">
        <f t="shared" ref="L42:L65" si="12">J42</f>
        <v>21.128</v>
      </c>
      <c r="M42" s="89">
        <v>1048.6600000000001</v>
      </c>
      <c r="N42" s="91">
        <f t="shared" ref="N42:N65" si="13">L42/M42</f>
        <v>2.0147616958785496E-2</v>
      </c>
      <c r="O42" s="104">
        <v>98.1</v>
      </c>
      <c r="P42" s="93">
        <f t="shared" ref="P42:P65" si="14">N42*O42</f>
        <v>1.976481223656857</v>
      </c>
      <c r="Q42" s="93">
        <f t="shared" ref="Q42:Q65" si="15">N42*60*1000</f>
        <v>1208.8570175271298</v>
      </c>
      <c r="R42" s="94">
        <f t="shared" ref="R42:R65" si="16">Q42*O42/1000</f>
        <v>118.58887341941143</v>
      </c>
    </row>
    <row r="43" spans="1:18" ht="12.75" customHeight="1" x14ac:dyDescent="0.2">
      <c r="A43" s="631"/>
      <c r="B43" s="246">
        <v>35</v>
      </c>
      <c r="C43" s="240" t="s">
        <v>75</v>
      </c>
      <c r="D43" s="90" t="s">
        <v>47</v>
      </c>
      <c r="E43" s="87">
        <v>8</v>
      </c>
      <c r="F43" s="87">
        <v>1966</v>
      </c>
      <c r="G43" s="89">
        <f t="shared" si="11"/>
        <v>7.101</v>
      </c>
      <c r="H43" s="89">
        <v>0</v>
      </c>
      <c r="I43" s="89">
        <v>0</v>
      </c>
      <c r="J43" s="89">
        <v>7.101</v>
      </c>
      <c r="K43" s="89">
        <v>350.82</v>
      </c>
      <c r="L43" s="89">
        <f t="shared" si="12"/>
        <v>7.101</v>
      </c>
      <c r="M43" s="89">
        <v>350.82</v>
      </c>
      <c r="N43" s="91">
        <f t="shared" si="13"/>
        <v>2.0241149307337097E-2</v>
      </c>
      <c r="O43" s="104">
        <v>98.1</v>
      </c>
      <c r="P43" s="93">
        <f t="shared" si="14"/>
        <v>1.985656747049769</v>
      </c>
      <c r="Q43" s="93">
        <f t="shared" si="15"/>
        <v>1214.4689584402258</v>
      </c>
      <c r="R43" s="94">
        <f t="shared" si="16"/>
        <v>119.13940482298615</v>
      </c>
    </row>
    <row r="44" spans="1:18" ht="12.75" customHeight="1" thickBot="1" x14ac:dyDescent="0.25">
      <c r="A44" s="631"/>
      <c r="B44" s="288">
        <v>36</v>
      </c>
      <c r="C44" s="244" t="s">
        <v>57</v>
      </c>
      <c r="D44" s="178" t="s">
        <v>47</v>
      </c>
      <c r="E44" s="106">
        <v>10</v>
      </c>
      <c r="F44" s="106">
        <v>1973</v>
      </c>
      <c r="G44" s="107">
        <f t="shared" si="11"/>
        <v>16.247</v>
      </c>
      <c r="H44" s="107">
        <v>0</v>
      </c>
      <c r="I44" s="107">
        <v>0</v>
      </c>
      <c r="J44" s="107">
        <v>16.247</v>
      </c>
      <c r="K44" s="107">
        <v>796.55</v>
      </c>
      <c r="L44" s="107">
        <f t="shared" si="12"/>
        <v>16.247</v>
      </c>
      <c r="M44" s="107">
        <v>796.55</v>
      </c>
      <c r="N44" s="109">
        <f t="shared" si="13"/>
        <v>2.0396710815391378E-2</v>
      </c>
      <c r="O44" s="179">
        <v>98.1</v>
      </c>
      <c r="P44" s="110">
        <f t="shared" si="14"/>
        <v>2.000917330989894</v>
      </c>
      <c r="Q44" s="110">
        <f t="shared" si="15"/>
        <v>1223.8026489234826</v>
      </c>
      <c r="R44" s="111">
        <f t="shared" si="16"/>
        <v>120.05503985939364</v>
      </c>
    </row>
    <row r="45" spans="1:18" ht="12.75" customHeight="1" x14ac:dyDescent="0.2">
      <c r="A45" s="631"/>
      <c r="B45" s="289">
        <v>37</v>
      </c>
      <c r="C45" s="242" t="s">
        <v>77</v>
      </c>
      <c r="D45" s="144" t="s">
        <v>47</v>
      </c>
      <c r="E45" s="145">
        <v>14</v>
      </c>
      <c r="F45" s="145">
        <v>1966</v>
      </c>
      <c r="G45" s="146">
        <f t="shared" si="11"/>
        <v>10.013999999999999</v>
      </c>
      <c r="H45" s="146">
        <v>0</v>
      </c>
      <c r="I45" s="146">
        <v>0</v>
      </c>
      <c r="J45" s="146">
        <v>10.013999999999999</v>
      </c>
      <c r="K45" s="146">
        <v>487.55</v>
      </c>
      <c r="L45" s="146">
        <f t="shared" si="12"/>
        <v>10.013999999999999</v>
      </c>
      <c r="M45" s="146">
        <v>487.55</v>
      </c>
      <c r="N45" s="147">
        <f t="shared" si="13"/>
        <v>2.0539431853143265E-2</v>
      </c>
      <c r="O45" s="208">
        <v>98.1</v>
      </c>
      <c r="P45" s="148">
        <f t="shared" si="14"/>
        <v>2.0149182647933541</v>
      </c>
      <c r="Q45" s="148">
        <f t="shared" si="15"/>
        <v>1232.3659111885959</v>
      </c>
      <c r="R45" s="149">
        <f t="shared" si="16"/>
        <v>120.89509588760124</v>
      </c>
    </row>
    <row r="46" spans="1:18" ht="12.75" customHeight="1" x14ac:dyDescent="0.2">
      <c r="A46" s="631"/>
      <c r="B46" s="289">
        <v>38</v>
      </c>
      <c r="C46" s="239" t="s">
        <v>62</v>
      </c>
      <c r="D46" s="143" t="s">
        <v>47</v>
      </c>
      <c r="E46" s="145">
        <v>10</v>
      </c>
      <c r="F46" s="145"/>
      <c r="G46" s="146">
        <f t="shared" si="11"/>
        <v>13.155999999999999</v>
      </c>
      <c r="H46" s="144">
        <v>0.153</v>
      </c>
      <c r="I46" s="144">
        <v>9.5000000000000001E-2</v>
      </c>
      <c r="J46" s="146">
        <v>12.907999999999999</v>
      </c>
      <c r="K46" s="144">
        <v>595.69000000000005</v>
      </c>
      <c r="L46" s="146">
        <f t="shared" si="12"/>
        <v>12.907999999999999</v>
      </c>
      <c r="M46" s="144">
        <v>595.69000000000005</v>
      </c>
      <c r="N46" s="91">
        <f t="shared" si="13"/>
        <v>2.1668988903624366E-2</v>
      </c>
      <c r="O46" s="208">
        <v>98.1</v>
      </c>
      <c r="P46" s="148">
        <f t="shared" si="14"/>
        <v>2.1257278114455502</v>
      </c>
      <c r="Q46" s="148">
        <f t="shared" si="15"/>
        <v>1300.1393342174622</v>
      </c>
      <c r="R46" s="149">
        <f t="shared" si="16"/>
        <v>127.54366868673303</v>
      </c>
    </row>
    <row r="47" spans="1:18" ht="12.75" customHeight="1" x14ac:dyDescent="0.2">
      <c r="A47" s="631"/>
      <c r="B47" s="289">
        <v>39</v>
      </c>
      <c r="C47" s="242" t="s">
        <v>54</v>
      </c>
      <c r="D47" s="143" t="s">
        <v>47</v>
      </c>
      <c r="E47" s="145">
        <v>18</v>
      </c>
      <c r="F47" s="145"/>
      <c r="G47" s="146">
        <f t="shared" si="11"/>
        <v>17.45</v>
      </c>
      <c r="H47" s="146">
        <v>0</v>
      </c>
      <c r="I47" s="146">
        <v>0</v>
      </c>
      <c r="J47" s="146">
        <v>17.45</v>
      </c>
      <c r="K47" s="144">
        <v>801.57</v>
      </c>
      <c r="L47" s="146">
        <f t="shared" si="12"/>
        <v>17.45</v>
      </c>
      <c r="M47" s="144">
        <v>801.57</v>
      </c>
      <c r="N47" s="91">
        <f t="shared" si="13"/>
        <v>2.1769776813004477E-2</v>
      </c>
      <c r="O47" s="208">
        <v>98.1</v>
      </c>
      <c r="P47" s="148">
        <f t="shared" si="14"/>
        <v>2.1356151053557393</v>
      </c>
      <c r="Q47" s="148">
        <f t="shared" si="15"/>
        <v>1306.1866087802687</v>
      </c>
      <c r="R47" s="149">
        <f t="shared" si="16"/>
        <v>128.13690632134436</v>
      </c>
    </row>
    <row r="48" spans="1:18" ht="12" customHeight="1" x14ac:dyDescent="0.2">
      <c r="A48" s="631"/>
      <c r="B48" s="246">
        <v>40</v>
      </c>
      <c r="C48" s="240" t="s">
        <v>68</v>
      </c>
      <c r="D48" s="90" t="s">
        <v>47</v>
      </c>
      <c r="E48" s="87">
        <v>7</v>
      </c>
      <c r="F48" s="87">
        <v>1984</v>
      </c>
      <c r="G48" s="89">
        <f t="shared" si="11"/>
        <v>6.843</v>
      </c>
      <c r="H48" s="89">
        <v>0</v>
      </c>
      <c r="I48" s="89">
        <v>0</v>
      </c>
      <c r="J48" s="89">
        <v>6.843</v>
      </c>
      <c r="K48" s="89">
        <v>300.69</v>
      </c>
      <c r="L48" s="89">
        <f t="shared" si="12"/>
        <v>6.843</v>
      </c>
      <c r="M48" s="89">
        <v>300.69</v>
      </c>
      <c r="N48" s="91">
        <f t="shared" si="13"/>
        <v>2.2757657388007582E-2</v>
      </c>
      <c r="O48" s="476">
        <v>98.1</v>
      </c>
      <c r="P48" s="93">
        <f t="shared" si="14"/>
        <v>2.2325261897635436</v>
      </c>
      <c r="Q48" s="486">
        <f t="shared" si="15"/>
        <v>1365.4594432804549</v>
      </c>
      <c r="R48" s="94">
        <f t="shared" si="16"/>
        <v>133.95157138581263</v>
      </c>
    </row>
    <row r="49" spans="1:18" ht="12" customHeight="1" x14ac:dyDescent="0.2">
      <c r="A49" s="631"/>
      <c r="B49" s="246">
        <v>41</v>
      </c>
      <c r="C49" s="228" t="s">
        <v>102</v>
      </c>
      <c r="D49" s="88" t="s">
        <v>47</v>
      </c>
      <c r="E49" s="87">
        <v>12</v>
      </c>
      <c r="F49" s="87"/>
      <c r="G49" s="89">
        <f t="shared" si="11"/>
        <v>12.728</v>
      </c>
      <c r="H49" s="90">
        <v>0</v>
      </c>
      <c r="I49" s="90">
        <v>0</v>
      </c>
      <c r="J49" s="89">
        <v>12.728</v>
      </c>
      <c r="K49" s="90">
        <v>544.66</v>
      </c>
      <c r="L49" s="89">
        <f t="shared" si="12"/>
        <v>12.728</v>
      </c>
      <c r="M49" s="90">
        <v>544.66</v>
      </c>
      <c r="N49" s="91">
        <f t="shared" si="13"/>
        <v>2.3368707083318035E-2</v>
      </c>
      <c r="O49" s="104">
        <v>98.1</v>
      </c>
      <c r="P49" s="93">
        <f t="shared" si="14"/>
        <v>2.2924701648734991</v>
      </c>
      <c r="Q49" s="93">
        <f t="shared" si="15"/>
        <v>1402.1224249990821</v>
      </c>
      <c r="R49" s="94">
        <f t="shared" si="16"/>
        <v>137.54820989240994</v>
      </c>
    </row>
    <row r="50" spans="1:18" ht="12" customHeight="1" x14ac:dyDescent="0.2">
      <c r="A50" s="631"/>
      <c r="B50" s="519">
        <v>42</v>
      </c>
      <c r="C50" s="520" t="s">
        <v>65</v>
      </c>
      <c r="D50" s="90" t="s">
        <v>47</v>
      </c>
      <c r="E50" s="87">
        <v>6</v>
      </c>
      <c r="F50" s="87">
        <v>1971</v>
      </c>
      <c r="G50" s="89">
        <f t="shared" si="11"/>
        <v>7.702</v>
      </c>
      <c r="H50" s="89">
        <v>0</v>
      </c>
      <c r="I50" s="89">
        <v>0</v>
      </c>
      <c r="J50" s="89">
        <v>7.702</v>
      </c>
      <c r="K50" s="89">
        <v>328.45</v>
      </c>
      <c r="L50" s="89">
        <f t="shared" si="12"/>
        <v>7.702</v>
      </c>
      <c r="M50" s="89">
        <v>328.45</v>
      </c>
      <c r="N50" s="91">
        <f t="shared" si="13"/>
        <v>2.3449535697975338E-2</v>
      </c>
      <c r="O50" s="104">
        <v>98.1</v>
      </c>
      <c r="P50" s="93">
        <f t="shared" si="14"/>
        <v>2.3003994519713804</v>
      </c>
      <c r="Q50" s="93">
        <f t="shared" si="15"/>
        <v>1406.9721418785202</v>
      </c>
      <c r="R50" s="93">
        <f t="shared" si="16"/>
        <v>138.02396711828283</v>
      </c>
    </row>
    <row r="51" spans="1:18" ht="12.75" customHeight="1" x14ac:dyDescent="0.2">
      <c r="A51" s="631"/>
      <c r="B51" s="487">
        <v>43</v>
      </c>
      <c r="C51" s="488" t="s">
        <v>74</v>
      </c>
      <c r="D51" s="489" t="s">
        <v>47</v>
      </c>
      <c r="E51" s="490">
        <v>7</v>
      </c>
      <c r="F51" s="490"/>
      <c r="G51" s="491">
        <f t="shared" si="11"/>
        <v>7.2610000000000001</v>
      </c>
      <c r="H51" s="492">
        <v>0</v>
      </c>
      <c r="I51" s="492">
        <v>0</v>
      </c>
      <c r="J51" s="491">
        <v>7.2610000000000001</v>
      </c>
      <c r="K51" s="492">
        <v>308.89</v>
      </c>
      <c r="L51" s="491">
        <f t="shared" si="12"/>
        <v>7.2610000000000001</v>
      </c>
      <c r="M51" s="492">
        <v>308.89</v>
      </c>
      <c r="N51" s="485">
        <f t="shared" si="13"/>
        <v>2.3506749975719513E-2</v>
      </c>
      <c r="O51" s="215">
        <v>98.1</v>
      </c>
      <c r="P51" s="493">
        <f t="shared" si="14"/>
        <v>2.3060121726180842</v>
      </c>
      <c r="Q51" s="493">
        <f t="shared" si="15"/>
        <v>1410.4049985431709</v>
      </c>
      <c r="R51" s="494">
        <f t="shared" si="16"/>
        <v>138.36073035708506</v>
      </c>
    </row>
    <row r="52" spans="1:18" s="24" customFormat="1" ht="12" customHeight="1" x14ac:dyDescent="0.2">
      <c r="A52" s="631"/>
      <c r="B52" s="246">
        <v>44</v>
      </c>
      <c r="C52" s="240" t="s">
        <v>51</v>
      </c>
      <c r="D52" s="90" t="s">
        <v>47</v>
      </c>
      <c r="E52" s="87">
        <v>17</v>
      </c>
      <c r="F52" s="87">
        <v>1973</v>
      </c>
      <c r="G52" s="89">
        <f t="shared" si="11"/>
        <v>31.352</v>
      </c>
      <c r="H52" s="89">
        <v>0</v>
      </c>
      <c r="I52" s="89">
        <v>0</v>
      </c>
      <c r="J52" s="89">
        <v>31.352</v>
      </c>
      <c r="K52" s="89">
        <v>1317.97</v>
      </c>
      <c r="L52" s="89">
        <f t="shared" si="12"/>
        <v>31.352</v>
      </c>
      <c r="M52" s="89">
        <v>1317.97</v>
      </c>
      <c r="N52" s="91">
        <f t="shared" si="13"/>
        <v>2.3788098363392185E-2</v>
      </c>
      <c r="O52" s="104">
        <v>98.1</v>
      </c>
      <c r="P52" s="93">
        <f t="shared" si="14"/>
        <v>2.3336124494487733</v>
      </c>
      <c r="Q52" s="93">
        <f t="shared" si="15"/>
        <v>1427.285901803531</v>
      </c>
      <c r="R52" s="94">
        <f t="shared" si="16"/>
        <v>140.01674696692638</v>
      </c>
    </row>
    <row r="53" spans="1:18" ht="12" customHeight="1" x14ac:dyDescent="0.2">
      <c r="A53" s="631"/>
      <c r="B53" s="289">
        <v>45</v>
      </c>
      <c r="C53" s="239" t="s">
        <v>70</v>
      </c>
      <c r="D53" s="143" t="s">
        <v>47</v>
      </c>
      <c r="E53" s="145">
        <v>7</v>
      </c>
      <c r="F53" s="145"/>
      <c r="G53" s="146">
        <f t="shared" si="11"/>
        <v>8.2959999999999994</v>
      </c>
      <c r="H53" s="144">
        <v>0</v>
      </c>
      <c r="I53" s="144">
        <v>0</v>
      </c>
      <c r="J53" s="146">
        <v>8.2959999999999994</v>
      </c>
      <c r="K53" s="144">
        <v>341.47</v>
      </c>
      <c r="L53" s="146">
        <f t="shared" si="12"/>
        <v>8.2959999999999994</v>
      </c>
      <c r="M53" s="144">
        <v>341.47</v>
      </c>
      <c r="N53" s="91">
        <f t="shared" si="13"/>
        <v>2.4294960025770928E-2</v>
      </c>
      <c r="O53" s="208">
        <v>98.1</v>
      </c>
      <c r="P53" s="148">
        <f t="shared" si="14"/>
        <v>2.3833355785281278</v>
      </c>
      <c r="Q53" s="148">
        <f t="shared" si="15"/>
        <v>1457.6976015462558</v>
      </c>
      <c r="R53" s="149">
        <f t="shared" si="16"/>
        <v>143.00013471168768</v>
      </c>
    </row>
    <row r="54" spans="1:18" ht="12" customHeight="1" x14ac:dyDescent="0.2">
      <c r="A54" s="631"/>
      <c r="B54" s="246">
        <v>46</v>
      </c>
      <c r="C54" s="240" t="s">
        <v>87</v>
      </c>
      <c r="D54" s="90" t="s">
        <v>47</v>
      </c>
      <c r="E54" s="87">
        <v>41</v>
      </c>
      <c r="F54" s="87"/>
      <c r="G54" s="89">
        <f t="shared" si="11"/>
        <v>29.588999999999999</v>
      </c>
      <c r="H54" s="89">
        <v>0</v>
      </c>
      <c r="I54" s="89">
        <v>0</v>
      </c>
      <c r="J54" s="89">
        <v>29.588999999999999</v>
      </c>
      <c r="K54" s="89">
        <v>1275.3499999999999</v>
      </c>
      <c r="L54" s="89">
        <f t="shared" si="12"/>
        <v>29.588999999999999</v>
      </c>
      <c r="M54" s="89">
        <v>1205.51</v>
      </c>
      <c r="N54" s="91">
        <f t="shared" si="13"/>
        <v>2.4544798467038845E-2</v>
      </c>
      <c r="O54" s="104">
        <v>98.1</v>
      </c>
      <c r="P54" s="93">
        <f t="shared" si="14"/>
        <v>2.4078447296165106</v>
      </c>
      <c r="Q54" s="93">
        <f t="shared" si="15"/>
        <v>1472.6879080223307</v>
      </c>
      <c r="R54" s="94">
        <f t="shared" si="16"/>
        <v>144.47068377699063</v>
      </c>
    </row>
    <row r="55" spans="1:18" ht="12" customHeight="1" thickBot="1" x14ac:dyDescent="0.25">
      <c r="A55" s="632"/>
      <c r="B55" s="247">
        <v>47</v>
      </c>
      <c r="C55" s="521" t="s">
        <v>69</v>
      </c>
      <c r="D55" s="513" t="s">
        <v>47</v>
      </c>
      <c r="E55" s="514">
        <v>24</v>
      </c>
      <c r="F55" s="514"/>
      <c r="G55" s="515">
        <f t="shared" si="11"/>
        <v>23.913</v>
      </c>
      <c r="H55" s="515">
        <v>0.20399999999999999</v>
      </c>
      <c r="I55" s="515">
        <v>0.22800000000000001</v>
      </c>
      <c r="J55" s="515">
        <v>23.481000000000002</v>
      </c>
      <c r="K55" s="516">
        <v>940.14</v>
      </c>
      <c r="L55" s="515">
        <f t="shared" si="12"/>
        <v>23.481000000000002</v>
      </c>
      <c r="M55" s="516">
        <v>940.14</v>
      </c>
      <c r="N55" s="522">
        <f t="shared" si="13"/>
        <v>2.4976067394217885E-2</v>
      </c>
      <c r="O55" s="476">
        <v>98.1</v>
      </c>
      <c r="P55" s="517">
        <f t="shared" si="14"/>
        <v>2.4501522113727745</v>
      </c>
      <c r="Q55" s="517">
        <f t="shared" si="15"/>
        <v>1498.5640436530732</v>
      </c>
      <c r="R55" s="518">
        <f t="shared" si="16"/>
        <v>147.00913268236647</v>
      </c>
    </row>
    <row r="56" spans="1:18" ht="13.5" customHeight="1" x14ac:dyDescent="0.2">
      <c r="A56" s="588" t="s">
        <v>84</v>
      </c>
      <c r="B56" s="255">
        <v>48</v>
      </c>
      <c r="C56" s="537" t="s">
        <v>61</v>
      </c>
      <c r="D56" s="174" t="s">
        <v>47</v>
      </c>
      <c r="E56" s="172">
        <v>7</v>
      </c>
      <c r="F56" s="172"/>
      <c r="G56" s="173">
        <f t="shared" si="11"/>
        <v>10.704000000000001</v>
      </c>
      <c r="H56" s="174">
        <v>0</v>
      </c>
      <c r="I56" s="173">
        <v>0.91500000000000004</v>
      </c>
      <c r="J56" s="173">
        <v>9.7889999999999997</v>
      </c>
      <c r="K56" s="174">
        <v>374.68</v>
      </c>
      <c r="L56" s="173">
        <f t="shared" si="12"/>
        <v>9.7889999999999997</v>
      </c>
      <c r="M56" s="174">
        <v>374.68</v>
      </c>
      <c r="N56" s="175">
        <f t="shared" si="13"/>
        <v>2.6126294437920358E-2</v>
      </c>
      <c r="O56" s="158">
        <v>98.1</v>
      </c>
      <c r="P56" s="176">
        <f t="shared" si="14"/>
        <v>2.5629894843599867</v>
      </c>
      <c r="Q56" s="176">
        <f t="shared" si="15"/>
        <v>1567.5776662752214</v>
      </c>
      <c r="R56" s="177">
        <f t="shared" si="16"/>
        <v>153.77936906159923</v>
      </c>
    </row>
    <row r="57" spans="1:18" ht="12" customHeight="1" x14ac:dyDescent="0.2">
      <c r="A57" s="589"/>
      <c r="B57" s="256">
        <v>49</v>
      </c>
      <c r="C57" s="250" t="s">
        <v>79</v>
      </c>
      <c r="D57" s="44" t="s">
        <v>47</v>
      </c>
      <c r="E57" s="45">
        <v>16</v>
      </c>
      <c r="F57" s="45">
        <v>1978</v>
      </c>
      <c r="G57" s="46">
        <f t="shared" si="11"/>
        <v>13.058999999999999</v>
      </c>
      <c r="H57" s="46">
        <v>0</v>
      </c>
      <c r="I57" s="46">
        <v>0</v>
      </c>
      <c r="J57" s="46">
        <v>13.058999999999999</v>
      </c>
      <c r="K57" s="46">
        <v>492.25</v>
      </c>
      <c r="L57" s="46">
        <f t="shared" si="12"/>
        <v>13.058999999999999</v>
      </c>
      <c r="M57" s="46">
        <v>492.25</v>
      </c>
      <c r="N57" s="47">
        <f t="shared" si="13"/>
        <v>2.6529202640934484E-2</v>
      </c>
      <c r="O57" s="48">
        <v>98.1</v>
      </c>
      <c r="P57" s="49">
        <f t="shared" si="14"/>
        <v>2.6025147790756726</v>
      </c>
      <c r="Q57" s="49">
        <f t="shared" si="15"/>
        <v>1591.7521584560691</v>
      </c>
      <c r="R57" s="51">
        <f t="shared" si="16"/>
        <v>156.15088674454037</v>
      </c>
    </row>
    <row r="58" spans="1:18" ht="12" customHeight="1" x14ac:dyDescent="0.2">
      <c r="A58" s="589"/>
      <c r="B58" s="256">
        <v>50</v>
      </c>
      <c r="C58" s="251" t="s">
        <v>63</v>
      </c>
      <c r="D58" s="50" t="s">
        <v>47</v>
      </c>
      <c r="E58" s="45">
        <v>11</v>
      </c>
      <c r="F58" s="45"/>
      <c r="G58" s="46">
        <f t="shared" si="11"/>
        <v>18.305</v>
      </c>
      <c r="H58" s="44">
        <v>0</v>
      </c>
      <c r="I58" s="44">
        <v>0</v>
      </c>
      <c r="J58" s="46">
        <v>18.305</v>
      </c>
      <c r="K58" s="44">
        <v>687.63</v>
      </c>
      <c r="L58" s="46">
        <f t="shared" si="12"/>
        <v>18.305</v>
      </c>
      <c r="M58" s="44">
        <v>687.63</v>
      </c>
      <c r="N58" s="47">
        <f t="shared" si="13"/>
        <v>2.6620420865872636E-2</v>
      </c>
      <c r="O58" s="48">
        <v>98.1</v>
      </c>
      <c r="P58" s="49">
        <f t="shared" si="14"/>
        <v>2.6114632869421053</v>
      </c>
      <c r="Q58" s="49">
        <f t="shared" si="15"/>
        <v>1597.2252519523581</v>
      </c>
      <c r="R58" s="51">
        <f t="shared" si="16"/>
        <v>156.68779721652632</v>
      </c>
    </row>
    <row r="59" spans="1:18" ht="14.25" customHeight="1" x14ac:dyDescent="0.2">
      <c r="A59" s="589"/>
      <c r="B59" s="256">
        <v>51</v>
      </c>
      <c r="C59" s="251" t="s">
        <v>100</v>
      </c>
      <c r="D59" s="50" t="s">
        <v>47</v>
      </c>
      <c r="E59" s="45">
        <v>6</v>
      </c>
      <c r="F59" s="45"/>
      <c r="G59" s="46">
        <f t="shared" si="11"/>
        <v>5.9249999999999998</v>
      </c>
      <c r="H59" s="44">
        <v>0</v>
      </c>
      <c r="I59" s="44">
        <v>0</v>
      </c>
      <c r="J59" s="46">
        <v>5.9249999999999998</v>
      </c>
      <c r="K59" s="44">
        <v>220.29</v>
      </c>
      <c r="L59" s="46">
        <f t="shared" si="12"/>
        <v>5.9249999999999998</v>
      </c>
      <c r="M59" s="44">
        <v>220.29</v>
      </c>
      <c r="N59" s="47">
        <f t="shared" si="13"/>
        <v>2.6896363883971128E-2</v>
      </c>
      <c r="O59" s="48">
        <v>98.1</v>
      </c>
      <c r="P59" s="49">
        <f t="shared" si="14"/>
        <v>2.6385332970175677</v>
      </c>
      <c r="Q59" s="49">
        <f t="shared" si="15"/>
        <v>1613.7818330382677</v>
      </c>
      <c r="R59" s="51">
        <f t="shared" si="16"/>
        <v>158.31199782105404</v>
      </c>
    </row>
    <row r="60" spans="1:18" ht="13.5" customHeight="1" x14ac:dyDescent="0.2">
      <c r="A60" s="589"/>
      <c r="B60" s="256">
        <v>52</v>
      </c>
      <c r="C60" s="251" t="s">
        <v>56</v>
      </c>
      <c r="D60" s="50" t="s">
        <v>47</v>
      </c>
      <c r="E60" s="45">
        <v>11</v>
      </c>
      <c r="F60" s="45"/>
      <c r="G60" s="46">
        <f t="shared" si="11"/>
        <v>18.059999999999999</v>
      </c>
      <c r="H60" s="44">
        <v>0</v>
      </c>
      <c r="I60" s="44">
        <v>0</v>
      </c>
      <c r="J60" s="46">
        <v>18.059999999999999</v>
      </c>
      <c r="K60" s="44">
        <v>669.02</v>
      </c>
      <c r="L60" s="46">
        <f t="shared" si="12"/>
        <v>18.059999999999999</v>
      </c>
      <c r="M60" s="44">
        <v>669.02</v>
      </c>
      <c r="N60" s="47">
        <f t="shared" si="13"/>
        <v>2.699470867836537E-2</v>
      </c>
      <c r="O60" s="48">
        <v>98.1</v>
      </c>
      <c r="P60" s="49">
        <f t="shared" si="14"/>
        <v>2.6481809213476426</v>
      </c>
      <c r="Q60" s="49">
        <f t="shared" si="15"/>
        <v>1619.6825207019222</v>
      </c>
      <c r="R60" s="51">
        <f t="shared" si="16"/>
        <v>158.89085528085855</v>
      </c>
    </row>
    <row r="61" spans="1:18" ht="13.5" customHeight="1" x14ac:dyDescent="0.2">
      <c r="A61" s="589"/>
      <c r="B61" s="256">
        <v>53</v>
      </c>
      <c r="C61" s="253" t="s">
        <v>58</v>
      </c>
      <c r="D61" s="44" t="s">
        <v>47</v>
      </c>
      <c r="E61" s="209">
        <v>8</v>
      </c>
      <c r="F61" s="209">
        <v>1965</v>
      </c>
      <c r="G61" s="46">
        <f t="shared" si="11"/>
        <v>11.371</v>
      </c>
      <c r="H61" s="210">
        <v>0</v>
      </c>
      <c r="I61" s="210">
        <v>0</v>
      </c>
      <c r="J61" s="210">
        <v>11.371</v>
      </c>
      <c r="K61" s="210">
        <v>398.85</v>
      </c>
      <c r="L61" s="210">
        <f t="shared" si="12"/>
        <v>11.371</v>
      </c>
      <c r="M61" s="210">
        <v>398.85</v>
      </c>
      <c r="N61" s="47">
        <f t="shared" si="13"/>
        <v>2.8509464711044253E-2</v>
      </c>
      <c r="O61" s="48">
        <v>98.1</v>
      </c>
      <c r="P61" s="49">
        <f t="shared" si="14"/>
        <v>2.796778488153441</v>
      </c>
      <c r="Q61" s="213">
        <f t="shared" si="15"/>
        <v>1710.5678826626552</v>
      </c>
      <c r="R61" s="51">
        <f t="shared" si="16"/>
        <v>167.80670928920645</v>
      </c>
    </row>
    <row r="62" spans="1:18" ht="13.5" customHeight="1" x14ac:dyDescent="0.2">
      <c r="A62" s="589"/>
      <c r="B62" s="256">
        <v>54</v>
      </c>
      <c r="C62" s="252" t="s">
        <v>67</v>
      </c>
      <c r="D62" s="50" t="s">
        <v>47</v>
      </c>
      <c r="E62" s="209">
        <v>1</v>
      </c>
      <c r="F62" s="209"/>
      <c r="G62" s="46">
        <f t="shared" si="11"/>
        <v>1.7210000000000001</v>
      </c>
      <c r="H62" s="211">
        <v>0</v>
      </c>
      <c r="I62" s="211">
        <v>0</v>
      </c>
      <c r="J62" s="210">
        <v>1.7210000000000001</v>
      </c>
      <c r="K62" s="211">
        <v>60.09</v>
      </c>
      <c r="L62" s="210">
        <f t="shared" si="12"/>
        <v>1.7210000000000001</v>
      </c>
      <c r="M62" s="211">
        <v>60.09</v>
      </c>
      <c r="N62" s="47">
        <f t="shared" si="13"/>
        <v>2.8640372774172074E-2</v>
      </c>
      <c r="O62" s="48">
        <v>98.1</v>
      </c>
      <c r="P62" s="213">
        <f t="shared" si="14"/>
        <v>2.8096205691462806</v>
      </c>
      <c r="Q62" s="213">
        <f t="shared" si="15"/>
        <v>1718.4223664503245</v>
      </c>
      <c r="R62" s="214">
        <f t="shared" si="16"/>
        <v>168.57723414877682</v>
      </c>
    </row>
    <row r="63" spans="1:18" ht="13.5" customHeight="1" x14ac:dyDescent="0.2">
      <c r="A63" s="589"/>
      <c r="B63" s="256">
        <v>55</v>
      </c>
      <c r="C63" s="253" t="s">
        <v>76</v>
      </c>
      <c r="D63" s="44" t="s">
        <v>47</v>
      </c>
      <c r="E63" s="209">
        <v>4</v>
      </c>
      <c r="F63" s="209">
        <v>1973</v>
      </c>
      <c r="G63" s="46">
        <f t="shared" si="11"/>
        <v>5.2839999999999998</v>
      </c>
      <c r="H63" s="210">
        <v>0</v>
      </c>
      <c r="I63" s="210">
        <v>0</v>
      </c>
      <c r="J63" s="210">
        <v>5.2839999999999998</v>
      </c>
      <c r="K63" s="210">
        <v>174.77</v>
      </c>
      <c r="L63" s="210">
        <f t="shared" si="12"/>
        <v>5.2839999999999998</v>
      </c>
      <c r="M63" s="210">
        <v>174.77</v>
      </c>
      <c r="N63" s="47">
        <f t="shared" si="13"/>
        <v>3.0234021857298159E-2</v>
      </c>
      <c r="O63" s="48">
        <v>98.1</v>
      </c>
      <c r="P63" s="213">
        <f t="shared" si="14"/>
        <v>2.9659575442009491</v>
      </c>
      <c r="Q63" s="213">
        <f t="shared" si="15"/>
        <v>1814.0413114378896</v>
      </c>
      <c r="R63" s="214">
        <f t="shared" si="16"/>
        <v>177.95745265205696</v>
      </c>
    </row>
    <row r="64" spans="1:18" ht="13.5" customHeight="1" x14ac:dyDescent="0.2">
      <c r="A64" s="589"/>
      <c r="B64" s="256">
        <v>56</v>
      </c>
      <c r="C64" s="525" t="s">
        <v>80</v>
      </c>
      <c r="D64" s="60" t="s">
        <v>47</v>
      </c>
      <c r="E64" s="209">
        <v>7</v>
      </c>
      <c r="F64" s="209">
        <v>1985</v>
      </c>
      <c r="G64" s="46">
        <f t="shared" si="11"/>
        <v>4.0010000000000003</v>
      </c>
      <c r="H64" s="210">
        <v>0</v>
      </c>
      <c r="I64" s="210">
        <v>0</v>
      </c>
      <c r="J64" s="210">
        <v>4.0010000000000003</v>
      </c>
      <c r="K64" s="210">
        <v>108.3</v>
      </c>
      <c r="L64" s="210">
        <f t="shared" si="12"/>
        <v>4.0010000000000003</v>
      </c>
      <c r="M64" s="210">
        <v>108.3</v>
      </c>
      <c r="N64" s="47">
        <f t="shared" si="13"/>
        <v>3.6943674976915981E-2</v>
      </c>
      <c r="O64" s="48">
        <v>98.1</v>
      </c>
      <c r="P64" s="213">
        <f t="shared" si="14"/>
        <v>3.6241745152354574</v>
      </c>
      <c r="Q64" s="213">
        <f t="shared" si="15"/>
        <v>2216.6204986149587</v>
      </c>
      <c r="R64" s="214">
        <f t="shared" si="16"/>
        <v>217.45047091412746</v>
      </c>
    </row>
    <row r="65" spans="1:18" ht="12.75" customHeight="1" thickBot="1" x14ac:dyDescent="0.25">
      <c r="A65" s="590"/>
      <c r="B65" s="257">
        <v>57</v>
      </c>
      <c r="C65" s="531" t="s">
        <v>78</v>
      </c>
      <c r="D65" s="532" t="s">
        <v>47</v>
      </c>
      <c r="E65" s="53">
        <v>12</v>
      </c>
      <c r="F65" s="53">
        <v>1984</v>
      </c>
      <c r="G65" s="54">
        <f t="shared" si="11"/>
        <v>16.170999999999999</v>
      </c>
      <c r="H65" s="54">
        <v>0</v>
      </c>
      <c r="I65" s="54">
        <v>0</v>
      </c>
      <c r="J65" s="54">
        <v>16.170999999999999</v>
      </c>
      <c r="K65" s="54">
        <v>415.39</v>
      </c>
      <c r="L65" s="54">
        <f t="shared" si="12"/>
        <v>16.170999999999999</v>
      </c>
      <c r="M65" s="54">
        <v>415.39</v>
      </c>
      <c r="N65" s="55">
        <f t="shared" si="13"/>
        <v>3.8929680541178173E-2</v>
      </c>
      <c r="O65" s="56">
        <v>98.1</v>
      </c>
      <c r="P65" s="57">
        <f t="shared" si="14"/>
        <v>3.8190016610895787</v>
      </c>
      <c r="Q65" s="57">
        <f t="shared" si="15"/>
        <v>2335.7808324706903</v>
      </c>
      <c r="R65" s="58">
        <f t="shared" si="16"/>
        <v>229.14009966537469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116.24912555382313</v>
      </c>
    </row>
  </sheetData>
  <sortState xmlns:xlrd2="http://schemas.microsoft.com/office/spreadsheetml/2017/richdata2" ref="C10:R65">
    <sortCondition ref="N10:N65"/>
  </sortState>
  <mergeCells count="23">
    <mergeCell ref="A56:A65"/>
    <mergeCell ref="A31:A55"/>
    <mergeCell ref="A22:A30"/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A9:A21"/>
    <mergeCell ref="P5:P6"/>
    <mergeCell ref="Q5:Q6"/>
    <mergeCell ref="R5:R6"/>
    <mergeCell ref="G5:J5"/>
    <mergeCell ref="K5:K6"/>
    <mergeCell ref="L5:L6"/>
    <mergeCell ref="M5:M6"/>
    <mergeCell ref="N5:N6"/>
    <mergeCell ref="O5:O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F99A5-8FEE-4149-90A3-7F361F9A943F}">
  <dimension ref="A1:V1048575"/>
  <sheetViews>
    <sheetView topLeftCell="A34" workbookViewId="0">
      <selection activeCell="A2" sqref="A1:XFD1048576"/>
    </sheetView>
  </sheetViews>
  <sheetFormatPr defaultRowHeight="11.25" x14ac:dyDescent="0.2"/>
  <cols>
    <col min="1" max="1" width="21.140625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134</v>
      </c>
      <c r="B2" s="611"/>
      <c r="C2" s="611"/>
      <c r="D2" s="611"/>
      <c r="E2" s="611"/>
      <c r="F2" s="612"/>
      <c r="G2" s="483">
        <v>4.5</v>
      </c>
      <c r="H2" s="2" t="s">
        <v>1</v>
      </c>
      <c r="J2" s="119"/>
    </row>
    <row r="3" spans="1:18" ht="18.75" customHeight="1" thickBot="1" x14ac:dyDescent="0.25">
      <c r="A3" s="613" t="s">
        <v>135</v>
      </c>
      <c r="B3" s="613"/>
      <c r="C3" s="613"/>
      <c r="D3" s="613"/>
      <c r="E3" s="613"/>
      <c r="F3" s="613"/>
      <c r="G3" s="482">
        <v>418.5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136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8" customHeight="1" x14ac:dyDescent="0.2">
      <c r="A9" s="625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:G40" si="0">H9+I9+J9</f>
        <v>27.029999999999998</v>
      </c>
      <c r="H9" s="62">
        <v>3.7229999999999999</v>
      </c>
      <c r="I9" s="62">
        <v>10.353999999999999</v>
      </c>
      <c r="J9" s="62">
        <v>12.952999999999999</v>
      </c>
      <c r="K9" s="62">
        <v>3530.28</v>
      </c>
      <c r="L9" s="62">
        <f t="shared" ref="L9" si="1">J9</f>
        <v>12.952999999999999</v>
      </c>
      <c r="M9" s="62">
        <v>3530.28</v>
      </c>
      <c r="N9" s="479">
        <f t="shared" ref="N9" si="2">L9/M9</f>
        <v>3.6691140646067729E-3</v>
      </c>
      <c r="O9" s="82">
        <v>98.1</v>
      </c>
      <c r="P9" s="65">
        <f t="shared" ref="P9" si="3">N9*O9</f>
        <v>0.35994008973792441</v>
      </c>
      <c r="Q9" s="65">
        <f t="shared" ref="Q9" si="4">N9*60*1000</f>
        <v>220.14684387640636</v>
      </c>
      <c r="R9" s="66">
        <f t="shared" ref="R9" si="5">Q9*O9/1000</f>
        <v>21.596405384275464</v>
      </c>
    </row>
    <row r="10" spans="1:18" ht="17.25" customHeight="1" x14ac:dyDescent="0.2">
      <c r="A10" s="626"/>
      <c r="B10" s="364">
        <v>2</v>
      </c>
      <c r="C10" s="362" t="s">
        <v>45</v>
      </c>
      <c r="D10" s="168" t="s">
        <v>31</v>
      </c>
      <c r="E10" s="68">
        <v>18</v>
      </c>
      <c r="F10" s="68"/>
      <c r="G10" s="69">
        <f t="shared" si="0"/>
        <v>7.0359999999999996</v>
      </c>
      <c r="H10" s="67">
        <v>0</v>
      </c>
      <c r="I10" s="67">
        <v>0</v>
      </c>
      <c r="J10" s="69">
        <v>7.0359999999999996</v>
      </c>
      <c r="K10" s="67">
        <v>1390.81</v>
      </c>
      <c r="L10" s="69">
        <f t="shared" ref="L10:L41" si="6">J10</f>
        <v>7.0359999999999996</v>
      </c>
      <c r="M10" s="67">
        <v>1390.81</v>
      </c>
      <c r="N10" s="165">
        <f t="shared" ref="N10:N41" si="7">L10/M10</f>
        <v>5.058922498400213E-3</v>
      </c>
      <c r="O10" s="84">
        <v>98.1</v>
      </c>
      <c r="P10" s="71">
        <f t="shared" ref="P10:P41" si="8">N10*O10</f>
        <v>0.49628029709306087</v>
      </c>
      <c r="Q10" s="71">
        <f t="shared" ref="Q10:Q41" si="9">N10*60*1000</f>
        <v>303.53534990401278</v>
      </c>
      <c r="R10" s="72">
        <f t="shared" ref="R10:R41" si="10">Q10*O10/1000</f>
        <v>29.776817825583649</v>
      </c>
    </row>
    <row r="11" spans="1:18" ht="15.75" customHeight="1" x14ac:dyDescent="0.2">
      <c r="A11" s="626"/>
      <c r="B11" s="364">
        <v>3</v>
      </c>
      <c r="C11" s="383" t="s">
        <v>48</v>
      </c>
      <c r="D11" s="73" t="s">
        <v>31</v>
      </c>
      <c r="E11" s="75">
        <v>75</v>
      </c>
      <c r="F11" s="75">
        <v>1983</v>
      </c>
      <c r="G11" s="69">
        <f t="shared" si="0"/>
        <v>34.906000000000006</v>
      </c>
      <c r="H11" s="69">
        <v>3.6720000000000002</v>
      </c>
      <c r="I11" s="69">
        <v>12.23</v>
      </c>
      <c r="J11" s="69">
        <v>19.004000000000001</v>
      </c>
      <c r="K11" s="69">
        <v>3467.27</v>
      </c>
      <c r="L11" s="69">
        <f t="shared" si="6"/>
        <v>19.004000000000001</v>
      </c>
      <c r="M11" s="69">
        <v>3467.27</v>
      </c>
      <c r="N11" s="70">
        <f t="shared" si="7"/>
        <v>5.4809691774796894E-3</v>
      </c>
      <c r="O11" s="84">
        <v>98.1</v>
      </c>
      <c r="P11" s="71">
        <f t="shared" si="8"/>
        <v>0.53768307631075751</v>
      </c>
      <c r="Q11" s="71">
        <f t="shared" si="9"/>
        <v>328.85815064878136</v>
      </c>
      <c r="R11" s="72">
        <f t="shared" si="10"/>
        <v>32.260984578645449</v>
      </c>
    </row>
    <row r="12" spans="1:18" ht="15.75" customHeight="1" x14ac:dyDescent="0.2">
      <c r="A12" s="626"/>
      <c r="B12" s="365">
        <v>4</v>
      </c>
      <c r="C12" s="259" t="s">
        <v>50</v>
      </c>
      <c r="D12" s="67" t="s">
        <v>31</v>
      </c>
      <c r="E12" s="68">
        <v>6</v>
      </c>
      <c r="F12" s="68"/>
      <c r="G12" s="69">
        <f t="shared" si="0"/>
        <v>1.5840000000000001</v>
      </c>
      <c r="H12" s="69">
        <v>0</v>
      </c>
      <c r="I12" s="69">
        <v>0</v>
      </c>
      <c r="J12" s="69">
        <v>1.5840000000000001</v>
      </c>
      <c r="K12" s="69">
        <v>266.81</v>
      </c>
      <c r="L12" s="69">
        <f t="shared" si="6"/>
        <v>1.5840000000000001</v>
      </c>
      <c r="M12" s="69">
        <v>266.81</v>
      </c>
      <c r="N12" s="70">
        <f t="shared" si="7"/>
        <v>5.9368089651812153E-3</v>
      </c>
      <c r="O12" s="84">
        <v>98.1</v>
      </c>
      <c r="P12" s="71">
        <f t="shared" si="8"/>
        <v>0.58240095948427717</v>
      </c>
      <c r="Q12" s="71">
        <f t="shared" si="9"/>
        <v>356.20853791087291</v>
      </c>
      <c r="R12" s="72">
        <f t="shared" si="10"/>
        <v>34.944057569056632</v>
      </c>
    </row>
    <row r="13" spans="1:18" ht="17.25" customHeight="1" x14ac:dyDescent="0.2">
      <c r="A13" s="626"/>
      <c r="B13" s="364">
        <v>5</v>
      </c>
      <c r="C13" s="275" t="s">
        <v>33</v>
      </c>
      <c r="D13" s="67" t="s">
        <v>31</v>
      </c>
      <c r="E13" s="68">
        <v>55</v>
      </c>
      <c r="F13" s="68">
        <v>1966</v>
      </c>
      <c r="G13" s="69">
        <f t="shared" si="0"/>
        <v>15.978999999999999</v>
      </c>
      <c r="H13" s="69">
        <v>0</v>
      </c>
      <c r="I13" s="69">
        <v>0</v>
      </c>
      <c r="J13" s="69">
        <v>15.978999999999999</v>
      </c>
      <c r="K13" s="69">
        <v>2582.04</v>
      </c>
      <c r="L13" s="69">
        <f t="shared" si="6"/>
        <v>15.978999999999999</v>
      </c>
      <c r="M13" s="69">
        <v>2582.04</v>
      </c>
      <c r="N13" s="70">
        <f t="shared" si="7"/>
        <v>6.1885176062338306E-3</v>
      </c>
      <c r="O13" s="84">
        <v>98.1</v>
      </c>
      <c r="P13" s="71">
        <f t="shared" si="8"/>
        <v>0.60709357717153878</v>
      </c>
      <c r="Q13" s="71">
        <f t="shared" si="9"/>
        <v>371.31105637402982</v>
      </c>
      <c r="R13" s="72">
        <f t="shared" si="10"/>
        <v>36.425614630292323</v>
      </c>
    </row>
    <row r="14" spans="1:18" ht="16.5" customHeight="1" x14ac:dyDescent="0.2">
      <c r="A14" s="626"/>
      <c r="B14" s="365">
        <v>6</v>
      </c>
      <c r="C14" s="276" t="s">
        <v>32</v>
      </c>
      <c r="D14" s="512" t="s">
        <v>31</v>
      </c>
      <c r="E14" s="278">
        <v>85</v>
      </c>
      <c r="F14" s="278">
        <v>1969</v>
      </c>
      <c r="G14" s="279">
        <f t="shared" si="0"/>
        <v>23.895</v>
      </c>
      <c r="H14" s="279">
        <v>0</v>
      </c>
      <c r="I14" s="279">
        <v>0</v>
      </c>
      <c r="J14" s="279">
        <v>23.895</v>
      </c>
      <c r="K14" s="279">
        <v>3845.22</v>
      </c>
      <c r="L14" s="279">
        <f t="shared" si="6"/>
        <v>23.895</v>
      </c>
      <c r="M14" s="279">
        <v>3845.22</v>
      </c>
      <c r="N14" s="280">
        <f t="shared" si="7"/>
        <v>6.2142088098990434E-3</v>
      </c>
      <c r="O14" s="141">
        <v>98.1</v>
      </c>
      <c r="P14" s="281">
        <f t="shared" si="8"/>
        <v>0.60961388425109608</v>
      </c>
      <c r="Q14" s="281">
        <f t="shared" si="9"/>
        <v>372.85252859394257</v>
      </c>
      <c r="R14" s="282">
        <f t="shared" si="10"/>
        <v>36.576833055065762</v>
      </c>
    </row>
    <row r="15" spans="1:18" ht="15.75" customHeight="1" x14ac:dyDescent="0.2">
      <c r="A15" s="626"/>
      <c r="B15" s="370">
        <v>7</v>
      </c>
      <c r="C15" s="314" t="s">
        <v>44</v>
      </c>
      <c r="D15" s="270" t="s">
        <v>31</v>
      </c>
      <c r="E15" s="268">
        <v>50</v>
      </c>
      <c r="F15" s="268">
        <v>1973</v>
      </c>
      <c r="G15" s="269">
        <f t="shared" si="0"/>
        <v>16.893999999999998</v>
      </c>
      <c r="H15" s="269">
        <v>0</v>
      </c>
      <c r="I15" s="269">
        <v>0</v>
      </c>
      <c r="J15" s="269">
        <v>16.893999999999998</v>
      </c>
      <c r="K15" s="269">
        <v>2549.87</v>
      </c>
      <c r="L15" s="269">
        <f t="shared" si="6"/>
        <v>16.893999999999998</v>
      </c>
      <c r="M15" s="269">
        <v>2549.87</v>
      </c>
      <c r="N15" s="70">
        <f t="shared" si="7"/>
        <v>6.6254358065313129E-3</v>
      </c>
      <c r="O15" s="272">
        <v>98.1</v>
      </c>
      <c r="P15" s="273">
        <f t="shared" si="8"/>
        <v>0.64995525262072174</v>
      </c>
      <c r="Q15" s="273">
        <f t="shared" si="9"/>
        <v>397.52614839187879</v>
      </c>
      <c r="R15" s="274">
        <f t="shared" si="10"/>
        <v>38.997315157243307</v>
      </c>
    </row>
    <row r="16" spans="1:18" ht="15" customHeight="1" x14ac:dyDescent="0.2">
      <c r="A16" s="626"/>
      <c r="B16" s="364">
        <v>8</v>
      </c>
      <c r="C16" s="275" t="s">
        <v>34</v>
      </c>
      <c r="D16" s="67" t="s">
        <v>31</v>
      </c>
      <c r="E16" s="68">
        <v>47</v>
      </c>
      <c r="F16" s="68">
        <v>1964</v>
      </c>
      <c r="G16" s="69">
        <f t="shared" si="0"/>
        <v>15.613</v>
      </c>
      <c r="H16" s="69">
        <v>0</v>
      </c>
      <c r="I16" s="69">
        <v>4.8000000000000001E-2</v>
      </c>
      <c r="J16" s="69">
        <v>15.565</v>
      </c>
      <c r="K16" s="69">
        <v>2012.08</v>
      </c>
      <c r="L16" s="69">
        <f t="shared" si="6"/>
        <v>15.565</v>
      </c>
      <c r="M16" s="69">
        <v>2012.08</v>
      </c>
      <c r="N16" s="280">
        <f t="shared" si="7"/>
        <v>7.7357759134825651E-3</v>
      </c>
      <c r="O16" s="84">
        <v>98.1</v>
      </c>
      <c r="P16" s="71">
        <f t="shared" si="8"/>
        <v>0.75887961711263963</v>
      </c>
      <c r="Q16" s="71">
        <f t="shared" si="9"/>
        <v>464.14655480895391</v>
      </c>
      <c r="R16" s="72">
        <f t="shared" si="10"/>
        <v>45.532777026758374</v>
      </c>
    </row>
    <row r="17" spans="1:22" ht="16.5" customHeight="1" thickBot="1" x14ac:dyDescent="0.25">
      <c r="A17" s="627"/>
      <c r="B17" s="366">
        <v>9</v>
      </c>
      <c r="C17" s="360" t="s">
        <v>36</v>
      </c>
      <c r="D17" s="76" t="s">
        <v>31</v>
      </c>
      <c r="E17" s="77">
        <v>8</v>
      </c>
      <c r="F17" s="77">
        <v>1975</v>
      </c>
      <c r="G17" s="78">
        <f t="shared" si="0"/>
        <v>3.907</v>
      </c>
      <c r="H17" s="78">
        <v>0</v>
      </c>
      <c r="I17" s="78">
        <v>0</v>
      </c>
      <c r="J17" s="78">
        <v>3.907</v>
      </c>
      <c r="K17" s="78">
        <v>488.96</v>
      </c>
      <c r="L17" s="78">
        <f t="shared" si="6"/>
        <v>3.907</v>
      </c>
      <c r="M17" s="78">
        <v>488.96</v>
      </c>
      <c r="N17" s="79">
        <f t="shared" si="7"/>
        <v>7.9904286649214659E-3</v>
      </c>
      <c r="O17" s="160">
        <v>98.1</v>
      </c>
      <c r="P17" s="80">
        <f t="shared" si="8"/>
        <v>0.78386105202879575</v>
      </c>
      <c r="Q17" s="80">
        <f t="shared" si="9"/>
        <v>479.42571989528795</v>
      </c>
      <c r="R17" s="81">
        <f t="shared" si="10"/>
        <v>47.031663121727746</v>
      </c>
    </row>
    <row r="18" spans="1:22" ht="14.25" customHeight="1" x14ac:dyDescent="0.2">
      <c r="A18" s="594" t="s">
        <v>82</v>
      </c>
      <c r="B18" s="290">
        <v>10</v>
      </c>
      <c r="C18" s="291" t="s">
        <v>71</v>
      </c>
      <c r="D18" s="216" t="s">
        <v>31</v>
      </c>
      <c r="E18" s="217">
        <v>12</v>
      </c>
      <c r="F18" s="217"/>
      <c r="G18" s="218">
        <f t="shared" si="0"/>
        <v>4.327</v>
      </c>
      <c r="H18" s="216">
        <v>0</v>
      </c>
      <c r="I18" s="216">
        <v>0</v>
      </c>
      <c r="J18" s="218">
        <v>4.327</v>
      </c>
      <c r="K18" s="216">
        <v>539.38</v>
      </c>
      <c r="L18" s="218">
        <f t="shared" si="6"/>
        <v>4.327</v>
      </c>
      <c r="M18" s="216">
        <v>539.38</v>
      </c>
      <c r="N18" s="233">
        <f t="shared" si="7"/>
        <v>8.0221736067336569E-3</v>
      </c>
      <c r="O18" s="293">
        <v>98.1</v>
      </c>
      <c r="P18" s="220">
        <f t="shared" si="8"/>
        <v>0.78697523082057175</v>
      </c>
      <c r="Q18" s="220">
        <f t="shared" si="9"/>
        <v>481.33041640401939</v>
      </c>
      <c r="R18" s="221">
        <f t="shared" si="10"/>
        <v>47.218513849234299</v>
      </c>
    </row>
    <row r="19" spans="1:22" ht="13.5" customHeight="1" x14ac:dyDescent="0.2">
      <c r="A19" s="595"/>
      <c r="B19" s="294">
        <v>11</v>
      </c>
      <c r="C19" s="223" t="s">
        <v>39</v>
      </c>
      <c r="D19" s="28" t="s">
        <v>31</v>
      </c>
      <c r="E19" s="29">
        <v>10</v>
      </c>
      <c r="F19" s="29">
        <v>1997</v>
      </c>
      <c r="G19" s="30">
        <f t="shared" si="0"/>
        <v>7.4189999999999996</v>
      </c>
      <c r="H19" s="30">
        <v>0</v>
      </c>
      <c r="I19" s="30">
        <v>0</v>
      </c>
      <c r="J19" s="30">
        <v>7.4189999999999996</v>
      </c>
      <c r="K19" s="30">
        <v>822.7</v>
      </c>
      <c r="L19" s="30">
        <f t="shared" si="6"/>
        <v>7.4189999999999996</v>
      </c>
      <c r="M19" s="30">
        <v>822.7</v>
      </c>
      <c r="N19" s="138">
        <f t="shared" si="7"/>
        <v>9.0178679956241636E-3</v>
      </c>
      <c r="O19" s="32">
        <v>98.1</v>
      </c>
      <c r="P19" s="33">
        <f t="shared" si="8"/>
        <v>0.88465285037073038</v>
      </c>
      <c r="Q19" s="33">
        <f t="shared" si="9"/>
        <v>541.07207973744983</v>
      </c>
      <c r="R19" s="42">
        <f t="shared" si="10"/>
        <v>53.079171022243827</v>
      </c>
    </row>
    <row r="20" spans="1:22" ht="14.25" customHeight="1" x14ac:dyDescent="0.2">
      <c r="A20" s="595"/>
      <c r="B20" s="294">
        <v>12</v>
      </c>
      <c r="C20" s="223" t="s">
        <v>35</v>
      </c>
      <c r="D20" s="28" t="s">
        <v>31</v>
      </c>
      <c r="E20" s="29">
        <v>8</v>
      </c>
      <c r="F20" s="29">
        <v>1966</v>
      </c>
      <c r="G20" s="30">
        <f t="shared" si="0"/>
        <v>3.3519999999999999</v>
      </c>
      <c r="H20" s="30">
        <v>0</v>
      </c>
      <c r="I20" s="30">
        <v>0</v>
      </c>
      <c r="J20" s="30">
        <v>3.3519999999999999</v>
      </c>
      <c r="K20" s="30">
        <v>350.21</v>
      </c>
      <c r="L20" s="30">
        <f t="shared" si="6"/>
        <v>3.3519999999999999</v>
      </c>
      <c r="M20" s="30">
        <v>350.21</v>
      </c>
      <c r="N20" s="31">
        <f t="shared" si="7"/>
        <v>9.5714000171325773E-3</v>
      </c>
      <c r="O20" s="32">
        <v>98.1</v>
      </c>
      <c r="P20" s="33">
        <f t="shared" si="8"/>
        <v>0.9389543416807058</v>
      </c>
      <c r="Q20" s="33">
        <f t="shared" si="9"/>
        <v>574.28400102795467</v>
      </c>
      <c r="R20" s="42">
        <f t="shared" si="10"/>
        <v>56.337260500842348</v>
      </c>
    </row>
    <row r="21" spans="1:22" ht="14.25" customHeight="1" x14ac:dyDescent="0.2">
      <c r="A21" s="595"/>
      <c r="B21" s="294">
        <v>13</v>
      </c>
      <c r="C21" s="315" t="s">
        <v>37</v>
      </c>
      <c r="D21" s="216" t="s">
        <v>31</v>
      </c>
      <c r="E21" s="217">
        <v>46</v>
      </c>
      <c r="F21" s="217">
        <v>1960</v>
      </c>
      <c r="G21" s="218">
        <f t="shared" si="0"/>
        <v>18.018999999999998</v>
      </c>
      <c r="H21" s="218">
        <v>0</v>
      </c>
      <c r="I21" s="218">
        <v>0</v>
      </c>
      <c r="J21" s="218">
        <v>18.018999999999998</v>
      </c>
      <c r="K21" s="218">
        <v>1834.68</v>
      </c>
      <c r="L21" s="218">
        <f t="shared" si="6"/>
        <v>18.018999999999998</v>
      </c>
      <c r="M21" s="218">
        <v>1834.68</v>
      </c>
      <c r="N21" s="31">
        <f t="shared" si="7"/>
        <v>9.8213312403252866E-3</v>
      </c>
      <c r="O21" s="152">
        <v>98.1</v>
      </c>
      <c r="P21" s="220">
        <f t="shared" si="8"/>
        <v>0.96347259467591051</v>
      </c>
      <c r="Q21" s="220">
        <f t="shared" si="9"/>
        <v>589.27987441951723</v>
      </c>
      <c r="R21" s="221">
        <f t="shared" si="10"/>
        <v>57.808355680554641</v>
      </c>
    </row>
    <row r="22" spans="1:22" ht="13.5" customHeight="1" x14ac:dyDescent="0.2">
      <c r="A22" s="595"/>
      <c r="B22" s="294">
        <v>14</v>
      </c>
      <c r="C22" s="224" t="s">
        <v>89</v>
      </c>
      <c r="D22" s="28" t="s">
        <v>31</v>
      </c>
      <c r="E22" s="29">
        <v>24</v>
      </c>
      <c r="F22" s="29"/>
      <c r="G22" s="30">
        <f t="shared" si="0"/>
        <v>12.598000000000001</v>
      </c>
      <c r="H22" s="30">
        <v>0</v>
      </c>
      <c r="I22" s="30">
        <v>0</v>
      </c>
      <c r="J22" s="30">
        <v>12.598000000000001</v>
      </c>
      <c r="K22" s="30">
        <v>1274.6600000000001</v>
      </c>
      <c r="L22" s="30">
        <f t="shared" si="6"/>
        <v>12.598000000000001</v>
      </c>
      <c r="M22" s="30">
        <v>1274.6600000000001</v>
      </c>
      <c r="N22" s="31">
        <f t="shared" si="7"/>
        <v>9.8834198923634532E-3</v>
      </c>
      <c r="O22" s="32">
        <v>98.1</v>
      </c>
      <c r="P22" s="33">
        <f t="shared" si="8"/>
        <v>0.96956349144085474</v>
      </c>
      <c r="Q22" s="33">
        <f t="shared" si="9"/>
        <v>593.0051935418071</v>
      </c>
      <c r="R22" s="42">
        <f t="shared" si="10"/>
        <v>58.173809486451276</v>
      </c>
    </row>
    <row r="23" spans="1:22" ht="15" customHeight="1" x14ac:dyDescent="0.2">
      <c r="A23" s="595"/>
      <c r="B23" s="294">
        <v>15</v>
      </c>
      <c r="C23" s="224" t="s">
        <v>72</v>
      </c>
      <c r="D23" s="28" t="s">
        <v>31</v>
      </c>
      <c r="E23" s="29">
        <v>33</v>
      </c>
      <c r="F23" s="29"/>
      <c r="G23" s="30">
        <f t="shared" si="0"/>
        <v>20.007000000000001</v>
      </c>
      <c r="H23" s="28">
        <v>0</v>
      </c>
      <c r="I23" s="30">
        <v>0</v>
      </c>
      <c r="J23" s="30">
        <v>20.007000000000001</v>
      </c>
      <c r="K23" s="28">
        <v>1981.22</v>
      </c>
      <c r="L23" s="30">
        <f t="shared" si="6"/>
        <v>20.007000000000001</v>
      </c>
      <c r="M23" s="28">
        <v>1981.22</v>
      </c>
      <c r="N23" s="31">
        <f t="shared" si="7"/>
        <v>1.0098323255367905E-2</v>
      </c>
      <c r="O23" s="32">
        <v>98.1</v>
      </c>
      <c r="P23" s="33">
        <f t="shared" si="8"/>
        <v>0.9906455113515914</v>
      </c>
      <c r="Q23" s="33">
        <f t="shared" si="9"/>
        <v>605.89939532207427</v>
      </c>
      <c r="R23" s="42">
        <f t="shared" si="10"/>
        <v>59.438730681095485</v>
      </c>
    </row>
    <row r="24" spans="1:22" ht="15" customHeight="1" x14ac:dyDescent="0.2">
      <c r="A24" s="595"/>
      <c r="B24" s="294">
        <v>16</v>
      </c>
      <c r="C24" s="223" t="s">
        <v>38</v>
      </c>
      <c r="D24" s="28" t="s">
        <v>31</v>
      </c>
      <c r="E24" s="29">
        <v>48</v>
      </c>
      <c r="F24" s="29">
        <v>1962</v>
      </c>
      <c r="G24" s="30">
        <f t="shared" si="0"/>
        <v>19.379000000000001</v>
      </c>
      <c r="H24" s="30">
        <v>0</v>
      </c>
      <c r="I24" s="30">
        <v>0</v>
      </c>
      <c r="J24" s="30">
        <v>19.379000000000001</v>
      </c>
      <c r="K24" s="30">
        <v>1908.69</v>
      </c>
      <c r="L24" s="30">
        <f t="shared" si="6"/>
        <v>19.379000000000001</v>
      </c>
      <c r="M24" s="30">
        <v>1908.69</v>
      </c>
      <c r="N24" s="31">
        <f t="shared" si="7"/>
        <v>1.0153036899653689E-2</v>
      </c>
      <c r="O24" s="32">
        <v>98.1</v>
      </c>
      <c r="P24" s="33">
        <f t="shared" si="8"/>
        <v>0.9960129198560268</v>
      </c>
      <c r="Q24" s="33">
        <f t="shared" si="9"/>
        <v>609.18221397922139</v>
      </c>
      <c r="R24" s="42">
        <f t="shared" si="10"/>
        <v>59.760775191361617</v>
      </c>
    </row>
    <row r="25" spans="1:22" ht="15" customHeight="1" x14ac:dyDescent="0.2">
      <c r="A25" s="595"/>
      <c r="B25" s="367">
        <v>17</v>
      </c>
      <c r="C25" s="236" t="s">
        <v>101</v>
      </c>
      <c r="D25" s="134" t="s">
        <v>47</v>
      </c>
      <c r="E25" s="135">
        <v>12</v>
      </c>
      <c r="F25" s="135"/>
      <c r="G25" s="136">
        <f t="shared" si="0"/>
        <v>7.7290000000000001</v>
      </c>
      <c r="H25" s="137">
        <v>0</v>
      </c>
      <c r="I25" s="137">
        <v>0</v>
      </c>
      <c r="J25" s="136">
        <v>7.7290000000000001</v>
      </c>
      <c r="K25" s="137">
        <v>731.56</v>
      </c>
      <c r="L25" s="136">
        <f t="shared" si="6"/>
        <v>7.7290000000000001</v>
      </c>
      <c r="M25" s="137">
        <v>731.56</v>
      </c>
      <c r="N25" s="31">
        <f t="shared" si="7"/>
        <v>1.0565093772212807E-2</v>
      </c>
      <c r="O25" s="237">
        <v>98.1</v>
      </c>
      <c r="P25" s="139">
        <f t="shared" si="8"/>
        <v>1.0364356990540764</v>
      </c>
      <c r="Q25" s="139">
        <f t="shared" si="9"/>
        <v>633.90562633276841</v>
      </c>
      <c r="R25" s="140">
        <f t="shared" si="10"/>
        <v>62.186141943244579</v>
      </c>
    </row>
    <row r="26" spans="1:22" ht="15" customHeight="1" x14ac:dyDescent="0.25">
      <c r="A26" s="595"/>
      <c r="B26" s="294">
        <v>18</v>
      </c>
      <c r="C26" s="223" t="s">
        <v>46</v>
      </c>
      <c r="D26" s="34" t="s">
        <v>47</v>
      </c>
      <c r="E26" s="29">
        <v>18</v>
      </c>
      <c r="F26" s="29"/>
      <c r="G26" s="30">
        <f t="shared" si="0"/>
        <v>14.12</v>
      </c>
      <c r="H26" s="30">
        <v>0</v>
      </c>
      <c r="I26" s="30">
        <v>0</v>
      </c>
      <c r="J26" s="30">
        <v>14.12</v>
      </c>
      <c r="K26" s="30">
        <v>1319.16</v>
      </c>
      <c r="L26" s="30">
        <f t="shared" si="6"/>
        <v>14.12</v>
      </c>
      <c r="M26" s="30">
        <v>1319.16</v>
      </c>
      <c r="N26" s="31">
        <f t="shared" si="7"/>
        <v>1.0703781194093209E-2</v>
      </c>
      <c r="O26" s="32">
        <v>98.1</v>
      </c>
      <c r="P26" s="33">
        <f t="shared" si="8"/>
        <v>1.0500409351405438</v>
      </c>
      <c r="Q26" s="33">
        <f t="shared" si="9"/>
        <v>642.22687164559261</v>
      </c>
      <c r="R26" s="42">
        <f t="shared" si="10"/>
        <v>63.002456108432632</v>
      </c>
      <c r="V26"/>
    </row>
    <row r="27" spans="1:22" s="19" customFormat="1" ht="15" customHeight="1" x14ac:dyDescent="0.2">
      <c r="A27" s="595"/>
      <c r="B27" s="290">
        <v>19</v>
      </c>
      <c r="C27" s="315" t="s">
        <v>43</v>
      </c>
      <c r="D27" s="216" t="s">
        <v>31</v>
      </c>
      <c r="E27" s="217">
        <v>8</v>
      </c>
      <c r="F27" s="217">
        <v>1966</v>
      </c>
      <c r="G27" s="218">
        <f t="shared" si="0"/>
        <v>3.9119999999999999</v>
      </c>
      <c r="H27" s="218">
        <v>0</v>
      </c>
      <c r="I27" s="218">
        <v>0</v>
      </c>
      <c r="J27" s="218">
        <v>3.9119999999999999</v>
      </c>
      <c r="K27" s="218">
        <v>353.96</v>
      </c>
      <c r="L27" s="218">
        <f t="shared" si="6"/>
        <v>3.9119999999999999</v>
      </c>
      <c r="M27" s="218">
        <v>353.96</v>
      </c>
      <c r="N27" s="219">
        <f t="shared" si="7"/>
        <v>1.1052096282065771E-2</v>
      </c>
      <c r="O27" s="293">
        <v>98.1</v>
      </c>
      <c r="P27" s="220">
        <f t="shared" si="8"/>
        <v>1.0842106452706521</v>
      </c>
      <c r="Q27" s="220">
        <f t="shared" si="9"/>
        <v>663.1257769239462</v>
      </c>
      <c r="R27" s="221">
        <f t="shared" si="10"/>
        <v>65.052638716239116</v>
      </c>
      <c r="S27" s="18"/>
      <c r="T27" s="18"/>
      <c r="U27" s="18"/>
    </row>
    <row r="28" spans="1:22" ht="14.25" customHeight="1" x14ac:dyDescent="0.2">
      <c r="A28" s="595"/>
      <c r="B28" s="294">
        <v>20</v>
      </c>
      <c r="C28" s="224" t="s">
        <v>53</v>
      </c>
      <c r="D28" s="59" t="s">
        <v>31</v>
      </c>
      <c r="E28" s="29">
        <v>7</v>
      </c>
      <c r="F28" s="29"/>
      <c r="G28" s="30">
        <f t="shared" si="0"/>
        <v>3.464</v>
      </c>
      <c r="H28" s="28">
        <v>0</v>
      </c>
      <c r="I28" s="28">
        <v>0</v>
      </c>
      <c r="J28" s="30">
        <v>3.464</v>
      </c>
      <c r="K28" s="28">
        <v>310.77</v>
      </c>
      <c r="L28" s="30">
        <f t="shared" si="6"/>
        <v>3.464</v>
      </c>
      <c r="M28" s="28">
        <v>310.77</v>
      </c>
      <c r="N28" s="31">
        <f t="shared" si="7"/>
        <v>1.114650706310133E-2</v>
      </c>
      <c r="O28" s="32">
        <v>98.1</v>
      </c>
      <c r="P28" s="33">
        <f t="shared" si="8"/>
        <v>1.0934723428902404</v>
      </c>
      <c r="Q28" s="33">
        <f t="shared" si="9"/>
        <v>668.79042378607983</v>
      </c>
      <c r="R28" s="42">
        <f t="shared" si="10"/>
        <v>65.608340573414438</v>
      </c>
    </row>
    <row r="29" spans="1:22" ht="15.75" customHeight="1" x14ac:dyDescent="0.2">
      <c r="A29" s="595"/>
      <c r="B29" s="294">
        <v>21</v>
      </c>
      <c r="C29" s="224" t="s">
        <v>99</v>
      </c>
      <c r="D29" s="59" t="s">
        <v>47</v>
      </c>
      <c r="E29" s="29">
        <v>8</v>
      </c>
      <c r="F29" s="29"/>
      <c r="G29" s="30">
        <f t="shared" si="0"/>
        <v>5.6769999999999996</v>
      </c>
      <c r="H29" s="28">
        <v>0</v>
      </c>
      <c r="I29" s="28">
        <v>0</v>
      </c>
      <c r="J29" s="30">
        <v>5.6769999999999996</v>
      </c>
      <c r="K29" s="28">
        <v>488.96</v>
      </c>
      <c r="L29" s="30">
        <f t="shared" si="6"/>
        <v>5.6769999999999996</v>
      </c>
      <c r="M29" s="28">
        <v>488.96</v>
      </c>
      <c r="N29" s="31">
        <f t="shared" si="7"/>
        <v>1.1610356675392669E-2</v>
      </c>
      <c r="O29" s="32">
        <v>98.1</v>
      </c>
      <c r="P29" s="33">
        <f t="shared" si="8"/>
        <v>1.1389759898560208</v>
      </c>
      <c r="Q29" s="33">
        <f t="shared" si="9"/>
        <v>696.62140052356017</v>
      </c>
      <c r="R29" s="42">
        <f t="shared" si="10"/>
        <v>68.338559391361258</v>
      </c>
    </row>
    <row r="30" spans="1:22" ht="15" customHeight="1" x14ac:dyDescent="0.2">
      <c r="A30" s="595"/>
      <c r="B30" s="290">
        <v>22</v>
      </c>
      <c r="C30" s="291" t="s">
        <v>60</v>
      </c>
      <c r="D30" s="292" t="s">
        <v>47</v>
      </c>
      <c r="E30" s="217">
        <v>1</v>
      </c>
      <c r="F30" s="217"/>
      <c r="G30" s="218">
        <f t="shared" si="0"/>
        <v>0.61099999999999999</v>
      </c>
      <c r="H30" s="216">
        <v>0</v>
      </c>
      <c r="I30" s="216">
        <v>0</v>
      </c>
      <c r="J30" s="218">
        <v>0.61099999999999999</v>
      </c>
      <c r="K30" s="216">
        <v>47</v>
      </c>
      <c r="L30" s="218">
        <f t="shared" si="6"/>
        <v>0.61099999999999999</v>
      </c>
      <c r="M30" s="216">
        <v>47</v>
      </c>
      <c r="N30" s="31">
        <f t="shared" si="7"/>
        <v>1.2999999999999999E-2</v>
      </c>
      <c r="O30" s="293">
        <v>98.1</v>
      </c>
      <c r="P30" s="220">
        <f t="shared" si="8"/>
        <v>1.2752999999999999</v>
      </c>
      <c r="Q30" s="220">
        <f t="shared" si="9"/>
        <v>779.99999999999989</v>
      </c>
      <c r="R30" s="221">
        <f t="shared" si="10"/>
        <v>76.517999999999986</v>
      </c>
    </row>
    <row r="31" spans="1:22" ht="12.75" customHeight="1" thickBot="1" x14ac:dyDescent="0.25">
      <c r="A31" s="596"/>
      <c r="B31" s="298">
        <v>23</v>
      </c>
      <c r="C31" s="484" t="s">
        <v>40</v>
      </c>
      <c r="D31" s="258" t="s">
        <v>31</v>
      </c>
      <c r="E31" s="260">
        <v>18</v>
      </c>
      <c r="F31" s="260"/>
      <c r="G31" s="261">
        <f t="shared" si="0"/>
        <v>11.793999999999999</v>
      </c>
      <c r="H31" s="261">
        <v>2.1419999999999999</v>
      </c>
      <c r="I31" s="261">
        <v>0.183</v>
      </c>
      <c r="J31" s="261">
        <v>9.4689999999999994</v>
      </c>
      <c r="K31" s="258">
        <v>704.53</v>
      </c>
      <c r="L31" s="261">
        <f t="shared" si="6"/>
        <v>9.4689999999999994</v>
      </c>
      <c r="M31" s="258">
        <v>704.53</v>
      </c>
      <c r="N31" s="262">
        <f t="shared" si="7"/>
        <v>1.344016578428172E-2</v>
      </c>
      <c r="O31" s="263">
        <v>98.1</v>
      </c>
      <c r="P31" s="264">
        <f t="shared" si="8"/>
        <v>1.3184802634380366</v>
      </c>
      <c r="Q31" s="264">
        <f t="shared" si="9"/>
        <v>806.40994705690321</v>
      </c>
      <c r="R31" s="265">
        <f t="shared" si="10"/>
        <v>79.108815806282209</v>
      </c>
    </row>
    <row r="32" spans="1:22" ht="15" customHeight="1" x14ac:dyDescent="0.2">
      <c r="A32" s="591" t="s">
        <v>83</v>
      </c>
      <c r="B32" s="289">
        <v>24</v>
      </c>
      <c r="C32" s="239" t="s">
        <v>64</v>
      </c>
      <c r="D32" s="143" t="s">
        <v>47</v>
      </c>
      <c r="E32" s="145">
        <v>17</v>
      </c>
      <c r="F32" s="145"/>
      <c r="G32" s="146">
        <f t="shared" si="0"/>
        <v>11.265000000000001</v>
      </c>
      <c r="H32" s="146">
        <v>0</v>
      </c>
      <c r="I32" s="146">
        <v>0</v>
      </c>
      <c r="J32" s="146">
        <v>11.265000000000001</v>
      </c>
      <c r="K32" s="144">
        <v>744.88</v>
      </c>
      <c r="L32" s="146">
        <f t="shared" si="6"/>
        <v>11.265000000000001</v>
      </c>
      <c r="M32" s="144">
        <v>744.88</v>
      </c>
      <c r="N32" s="147">
        <f t="shared" si="7"/>
        <v>1.5123241327462142E-2</v>
      </c>
      <c r="O32" s="208">
        <v>98.1</v>
      </c>
      <c r="P32" s="148">
        <f t="shared" si="8"/>
        <v>1.4835899742240359</v>
      </c>
      <c r="Q32" s="148">
        <f t="shared" si="9"/>
        <v>907.39447964772842</v>
      </c>
      <c r="R32" s="149">
        <f t="shared" si="10"/>
        <v>89.015398453442145</v>
      </c>
    </row>
    <row r="33" spans="1:18" s="19" customFormat="1" ht="15" customHeight="1" x14ac:dyDescent="0.2">
      <c r="A33" s="592"/>
      <c r="B33" s="246">
        <v>25</v>
      </c>
      <c r="C33" s="228" t="s">
        <v>73</v>
      </c>
      <c r="D33" s="88" t="s">
        <v>47</v>
      </c>
      <c r="E33" s="87">
        <v>5</v>
      </c>
      <c r="F33" s="87"/>
      <c r="G33" s="89">
        <f t="shared" si="0"/>
        <v>5.6980000000000004</v>
      </c>
      <c r="H33" s="90">
        <v>0</v>
      </c>
      <c r="I33" s="90">
        <v>0</v>
      </c>
      <c r="J33" s="89">
        <v>5.6980000000000004</v>
      </c>
      <c r="K33" s="90">
        <v>374.02</v>
      </c>
      <c r="L33" s="89">
        <f t="shared" si="6"/>
        <v>5.6980000000000004</v>
      </c>
      <c r="M33" s="90">
        <v>374.02</v>
      </c>
      <c r="N33" s="91">
        <f t="shared" si="7"/>
        <v>1.5234479439602162E-2</v>
      </c>
      <c r="O33" s="104">
        <v>98.1</v>
      </c>
      <c r="P33" s="93">
        <f t="shared" si="8"/>
        <v>1.4945024330249721</v>
      </c>
      <c r="Q33" s="93">
        <f t="shared" si="9"/>
        <v>914.06876637612982</v>
      </c>
      <c r="R33" s="94">
        <f t="shared" si="10"/>
        <v>89.670145981498322</v>
      </c>
    </row>
    <row r="34" spans="1:18" ht="14.25" customHeight="1" x14ac:dyDescent="0.2">
      <c r="A34" s="592"/>
      <c r="B34" s="289">
        <v>26</v>
      </c>
      <c r="C34" s="242" t="s">
        <v>66</v>
      </c>
      <c r="D34" s="144" t="s">
        <v>47</v>
      </c>
      <c r="E34" s="145">
        <v>45</v>
      </c>
      <c r="F34" s="145">
        <v>1972</v>
      </c>
      <c r="G34" s="146">
        <f t="shared" si="0"/>
        <v>23.777000000000001</v>
      </c>
      <c r="H34" s="146">
        <v>0</v>
      </c>
      <c r="I34" s="146">
        <v>0</v>
      </c>
      <c r="J34" s="146">
        <v>23.777000000000001</v>
      </c>
      <c r="K34" s="146">
        <v>1525.98</v>
      </c>
      <c r="L34" s="146">
        <f t="shared" si="6"/>
        <v>23.777000000000001</v>
      </c>
      <c r="M34" s="146">
        <v>1525.98</v>
      </c>
      <c r="N34" s="485">
        <f t="shared" si="7"/>
        <v>1.5581462404487609E-2</v>
      </c>
      <c r="O34" s="208">
        <v>98.1</v>
      </c>
      <c r="P34" s="148">
        <f t="shared" si="8"/>
        <v>1.5285414618802344</v>
      </c>
      <c r="Q34" s="148">
        <f t="shared" si="9"/>
        <v>934.88774426925659</v>
      </c>
      <c r="R34" s="149">
        <f t="shared" si="10"/>
        <v>91.712487712814067</v>
      </c>
    </row>
    <row r="35" spans="1:18" ht="12.75" customHeight="1" x14ac:dyDescent="0.2">
      <c r="A35" s="592"/>
      <c r="B35" s="246">
        <v>27</v>
      </c>
      <c r="C35" s="240" t="s">
        <v>55</v>
      </c>
      <c r="D35" s="90" t="s">
        <v>47</v>
      </c>
      <c r="E35" s="87">
        <v>19</v>
      </c>
      <c r="F35" s="87">
        <v>1978</v>
      </c>
      <c r="G35" s="89">
        <f t="shared" si="0"/>
        <v>15.079000000000001</v>
      </c>
      <c r="H35" s="89">
        <v>0</v>
      </c>
      <c r="I35" s="89">
        <v>0</v>
      </c>
      <c r="J35" s="89">
        <v>15.079000000000001</v>
      </c>
      <c r="K35" s="89">
        <v>961.74</v>
      </c>
      <c r="L35" s="89">
        <f t="shared" si="6"/>
        <v>15.079000000000001</v>
      </c>
      <c r="M35" s="89">
        <v>961.74</v>
      </c>
      <c r="N35" s="91">
        <f t="shared" si="7"/>
        <v>1.5678873708070789E-2</v>
      </c>
      <c r="O35" s="104">
        <v>98.1</v>
      </c>
      <c r="P35" s="93">
        <f t="shared" si="8"/>
        <v>1.5380975107617443</v>
      </c>
      <c r="Q35" s="93">
        <f t="shared" si="9"/>
        <v>940.73242248424742</v>
      </c>
      <c r="R35" s="94">
        <f t="shared" si="10"/>
        <v>92.285850645704656</v>
      </c>
    </row>
    <row r="36" spans="1:18" ht="12.75" customHeight="1" x14ac:dyDescent="0.2">
      <c r="A36" s="592"/>
      <c r="B36" s="246">
        <v>28</v>
      </c>
      <c r="C36" s="240" t="s">
        <v>49</v>
      </c>
      <c r="D36" s="88" t="s">
        <v>47</v>
      </c>
      <c r="E36" s="87">
        <v>7</v>
      </c>
      <c r="F36" s="87"/>
      <c r="G36" s="89">
        <f t="shared" si="0"/>
        <v>8.9819999999999993</v>
      </c>
      <c r="H36" s="90">
        <v>0</v>
      </c>
      <c r="I36" s="90">
        <v>0</v>
      </c>
      <c r="J36" s="89">
        <v>8.9819999999999993</v>
      </c>
      <c r="K36" s="90">
        <v>562.04999999999995</v>
      </c>
      <c r="L36" s="89">
        <f t="shared" si="6"/>
        <v>8.9819999999999993</v>
      </c>
      <c r="M36" s="90">
        <v>562.04999999999995</v>
      </c>
      <c r="N36" s="91">
        <f t="shared" si="7"/>
        <v>1.5980784627702162E-2</v>
      </c>
      <c r="O36" s="104">
        <v>98.1</v>
      </c>
      <c r="P36" s="93">
        <f t="shared" si="8"/>
        <v>1.567714971977582</v>
      </c>
      <c r="Q36" s="93">
        <f t="shared" si="9"/>
        <v>958.84707766212978</v>
      </c>
      <c r="R36" s="94">
        <f t="shared" si="10"/>
        <v>94.062898318654931</v>
      </c>
    </row>
    <row r="37" spans="1:18" ht="13.5" customHeight="1" x14ac:dyDescent="0.2">
      <c r="A37" s="592"/>
      <c r="B37" s="246">
        <v>29</v>
      </c>
      <c r="C37" s="240" t="s">
        <v>57</v>
      </c>
      <c r="D37" s="88" t="s">
        <v>47</v>
      </c>
      <c r="E37" s="87">
        <v>10</v>
      </c>
      <c r="F37" s="87">
        <v>1973</v>
      </c>
      <c r="G37" s="89">
        <f t="shared" si="0"/>
        <v>12.756</v>
      </c>
      <c r="H37" s="89">
        <v>0</v>
      </c>
      <c r="I37" s="89">
        <v>0</v>
      </c>
      <c r="J37" s="89">
        <v>12.756</v>
      </c>
      <c r="K37" s="89">
        <v>796.55</v>
      </c>
      <c r="L37" s="89">
        <f t="shared" si="6"/>
        <v>12.756</v>
      </c>
      <c r="M37" s="89">
        <v>796.55</v>
      </c>
      <c r="N37" s="91">
        <f t="shared" si="7"/>
        <v>1.6014060636494885E-2</v>
      </c>
      <c r="O37" s="104">
        <v>98.1</v>
      </c>
      <c r="P37" s="93">
        <f t="shared" si="8"/>
        <v>1.5709793484401482</v>
      </c>
      <c r="Q37" s="93">
        <f t="shared" si="9"/>
        <v>960.84363818969314</v>
      </c>
      <c r="R37" s="94">
        <f t="shared" si="10"/>
        <v>94.258760906408895</v>
      </c>
    </row>
    <row r="38" spans="1:18" ht="12.75" customHeight="1" x14ac:dyDescent="0.2">
      <c r="A38" s="592"/>
      <c r="B38" s="246">
        <v>30</v>
      </c>
      <c r="C38" s="240" t="s">
        <v>30</v>
      </c>
      <c r="D38" s="90" t="s">
        <v>31</v>
      </c>
      <c r="E38" s="87">
        <v>19</v>
      </c>
      <c r="F38" s="87">
        <v>1986</v>
      </c>
      <c r="G38" s="89">
        <f t="shared" si="0"/>
        <v>19.452999999999999</v>
      </c>
      <c r="H38" s="89">
        <v>0</v>
      </c>
      <c r="I38" s="89">
        <v>0</v>
      </c>
      <c r="J38" s="89">
        <v>19.452999999999999</v>
      </c>
      <c r="K38" s="89">
        <v>1120.5999999999999</v>
      </c>
      <c r="L38" s="89">
        <f t="shared" si="6"/>
        <v>19.452999999999999</v>
      </c>
      <c r="M38" s="89">
        <v>1120.5999999999999</v>
      </c>
      <c r="N38" s="91">
        <f t="shared" si="7"/>
        <v>1.7359450294485098E-2</v>
      </c>
      <c r="O38" s="104">
        <v>98.1</v>
      </c>
      <c r="P38" s="93">
        <f t="shared" si="8"/>
        <v>1.7029620738889879</v>
      </c>
      <c r="Q38" s="93">
        <f t="shared" si="9"/>
        <v>1041.5670176691058</v>
      </c>
      <c r="R38" s="94">
        <f t="shared" si="10"/>
        <v>102.17772443333928</v>
      </c>
    </row>
    <row r="39" spans="1:18" ht="12.75" customHeight="1" x14ac:dyDescent="0.2">
      <c r="A39" s="592"/>
      <c r="B39" s="246">
        <v>31</v>
      </c>
      <c r="C39" s="240" t="s">
        <v>86</v>
      </c>
      <c r="D39" s="90" t="s">
        <v>47</v>
      </c>
      <c r="E39" s="87">
        <v>32</v>
      </c>
      <c r="F39" s="87"/>
      <c r="G39" s="89">
        <f t="shared" si="0"/>
        <v>29.638999999999999</v>
      </c>
      <c r="H39" s="89">
        <v>0</v>
      </c>
      <c r="I39" s="89">
        <v>0</v>
      </c>
      <c r="J39" s="89">
        <v>29.638999999999999</v>
      </c>
      <c r="K39" s="89">
        <v>1770.01</v>
      </c>
      <c r="L39" s="89">
        <f t="shared" si="6"/>
        <v>29.638999999999999</v>
      </c>
      <c r="M39" s="89">
        <v>1705.02</v>
      </c>
      <c r="N39" s="91">
        <f t="shared" si="7"/>
        <v>1.7383373802066837E-2</v>
      </c>
      <c r="O39" s="104">
        <v>98.1</v>
      </c>
      <c r="P39" s="93">
        <f t="shared" si="8"/>
        <v>1.7053089699827566</v>
      </c>
      <c r="Q39" s="93">
        <f t="shared" si="9"/>
        <v>1043.0024281240103</v>
      </c>
      <c r="R39" s="94">
        <f t="shared" si="10"/>
        <v>102.3185381989654</v>
      </c>
    </row>
    <row r="40" spans="1:18" ht="12.75" customHeight="1" x14ac:dyDescent="0.2">
      <c r="A40" s="592"/>
      <c r="B40" s="246">
        <v>32</v>
      </c>
      <c r="C40" s="242" t="s">
        <v>85</v>
      </c>
      <c r="D40" s="144" t="s">
        <v>47</v>
      </c>
      <c r="E40" s="145">
        <v>20</v>
      </c>
      <c r="F40" s="145"/>
      <c r="G40" s="146">
        <f t="shared" si="0"/>
        <v>13.098000000000001</v>
      </c>
      <c r="H40" s="146">
        <v>0</v>
      </c>
      <c r="I40" s="146">
        <v>0</v>
      </c>
      <c r="J40" s="146">
        <v>13.098000000000001</v>
      </c>
      <c r="K40" s="146">
        <v>1073.3399999999999</v>
      </c>
      <c r="L40" s="146">
        <f t="shared" si="6"/>
        <v>13.098000000000001</v>
      </c>
      <c r="M40" s="146">
        <v>752.43</v>
      </c>
      <c r="N40" s="91">
        <f t="shared" si="7"/>
        <v>1.7407599378015233E-2</v>
      </c>
      <c r="O40" s="208">
        <v>98.1</v>
      </c>
      <c r="P40" s="148">
        <f t="shared" si="8"/>
        <v>1.7076854989832944</v>
      </c>
      <c r="Q40" s="148">
        <f t="shared" si="9"/>
        <v>1044.4559626809139</v>
      </c>
      <c r="R40" s="149">
        <f t="shared" si="10"/>
        <v>102.46112993899764</v>
      </c>
    </row>
    <row r="41" spans="1:18" ht="14.25" customHeight="1" x14ac:dyDescent="0.2">
      <c r="A41" s="592"/>
      <c r="B41" s="246">
        <v>33</v>
      </c>
      <c r="C41" s="240" t="s">
        <v>59</v>
      </c>
      <c r="D41" s="90" t="s">
        <v>47</v>
      </c>
      <c r="E41" s="87">
        <v>8</v>
      </c>
      <c r="F41" s="87">
        <v>1970</v>
      </c>
      <c r="G41" s="89">
        <f t="shared" ref="G41:G65" si="11">H41+I41+J41</f>
        <v>7.2539999999999996</v>
      </c>
      <c r="H41" s="89">
        <v>0</v>
      </c>
      <c r="I41" s="89">
        <v>0</v>
      </c>
      <c r="J41" s="89">
        <v>7.2539999999999996</v>
      </c>
      <c r="K41" s="89">
        <v>412.7</v>
      </c>
      <c r="L41" s="89">
        <f t="shared" si="6"/>
        <v>7.2539999999999996</v>
      </c>
      <c r="M41" s="89">
        <v>412.7</v>
      </c>
      <c r="N41" s="91">
        <f t="shared" si="7"/>
        <v>1.757693239641386E-2</v>
      </c>
      <c r="O41" s="104">
        <v>98.1</v>
      </c>
      <c r="P41" s="93">
        <f t="shared" si="8"/>
        <v>1.7242970680881995</v>
      </c>
      <c r="Q41" s="93">
        <f t="shared" si="9"/>
        <v>1054.6159437848316</v>
      </c>
      <c r="R41" s="94">
        <f t="shared" si="10"/>
        <v>103.45782408529199</v>
      </c>
    </row>
    <row r="42" spans="1:18" ht="12.75" customHeight="1" x14ac:dyDescent="0.2">
      <c r="A42" s="592"/>
      <c r="B42" s="246">
        <v>34</v>
      </c>
      <c r="C42" s="240" t="s">
        <v>52</v>
      </c>
      <c r="D42" s="90" t="s">
        <v>47</v>
      </c>
      <c r="E42" s="87">
        <v>17</v>
      </c>
      <c r="F42" s="87">
        <v>1975</v>
      </c>
      <c r="G42" s="89">
        <f t="shared" si="11"/>
        <v>23.192</v>
      </c>
      <c r="H42" s="89">
        <v>0</v>
      </c>
      <c r="I42" s="89">
        <v>0</v>
      </c>
      <c r="J42" s="89">
        <v>23.192</v>
      </c>
      <c r="K42" s="89">
        <v>1315.92</v>
      </c>
      <c r="L42" s="89">
        <f t="shared" ref="L42:L65" si="12">J42</f>
        <v>23.192</v>
      </c>
      <c r="M42" s="89">
        <v>1315.92</v>
      </c>
      <c r="N42" s="91">
        <f t="shared" ref="N42:N65" si="13">L42/M42</f>
        <v>1.7624171682169128E-2</v>
      </c>
      <c r="O42" s="104">
        <v>98.1</v>
      </c>
      <c r="P42" s="93">
        <f t="shared" ref="P42:P65" si="14">N42*O42</f>
        <v>1.7289312420207914</v>
      </c>
      <c r="Q42" s="93">
        <f t="shared" ref="Q42:Q65" si="15">N42*60*1000</f>
        <v>1057.4503009301477</v>
      </c>
      <c r="R42" s="94">
        <f t="shared" ref="R42:R65" si="16">Q42*O42/1000</f>
        <v>103.7358745212475</v>
      </c>
    </row>
    <row r="43" spans="1:18" ht="12.75" customHeight="1" x14ac:dyDescent="0.2">
      <c r="A43" s="592"/>
      <c r="B43" s="246">
        <v>35</v>
      </c>
      <c r="C43" s="240" t="s">
        <v>77</v>
      </c>
      <c r="D43" s="90" t="s">
        <v>47</v>
      </c>
      <c r="E43" s="87">
        <v>14</v>
      </c>
      <c r="F43" s="87">
        <v>1966</v>
      </c>
      <c r="G43" s="89">
        <f t="shared" si="11"/>
        <v>8.7070000000000007</v>
      </c>
      <c r="H43" s="89">
        <v>0</v>
      </c>
      <c r="I43" s="89">
        <v>0</v>
      </c>
      <c r="J43" s="89">
        <v>8.7070000000000007</v>
      </c>
      <c r="K43" s="89">
        <v>487.55</v>
      </c>
      <c r="L43" s="89">
        <f t="shared" si="12"/>
        <v>8.7070000000000007</v>
      </c>
      <c r="M43" s="89">
        <v>487.55</v>
      </c>
      <c r="N43" s="91">
        <f t="shared" si="13"/>
        <v>1.7858681160906574E-2</v>
      </c>
      <c r="O43" s="104">
        <v>98.1</v>
      </c>
      <c r="P43" s="93">
        <f t="shared" si="14"/>
        <v>1.7519366218849348</v>
      </c>
      <c r="Q43" s="93">
        <f t="shared" si="15"/>
        <v>1071.5208696543946</v>
      </c>
      <c r="R43" s="94">
        <f t="shared" si="16"/>
        <v>105.11619731309609</v>
      </c>
    </row>
    <row r="44" spans="1:18" ht="12.75" customHeight="1" x14ac:dyDescent="0.2">
      <c r="A44" s="592"/>
      <c r="B44" s="246">
        <v>36</v>
      </c>
      <c r="C44" s="240" t="s">
        <v>88</v>
      </c>
      <c r="D44" s="90" t="s">
        <v>47</v>
      </c>
      <c r="E44" s="87">
        <v>20</v>
      </c>
      <c r="F44" s="87"/>
      <c r="G44" s="89">
        <f t="shared" si="11"/>
        <v>20.411999999999999</v>
      </c>
      <c r="H44" s="89">
        <v>0</v>
      </c>
      <c r="I44" s="89">
        <v>0</v>
      </c>
      <c r="J44" s="89">
        <v>20.411999999999999</v>
      </c>
      <c r="K44" s="89">
        <v>1048.6600000000001</v>
      </c>
      <c r="L44" s="89">
        <f t="shared" si="12"/>
        <v>20.411999999999999</v>
      </c>
      <c r="M44" s="89">
        <v>1048.6600000000001</v>
      </c>
      <c r="N44" s="91">
        <f t="shared" si="13"/>
        <v>1.946484084450632E-2</v>
      </c>
      <c r="O44" s="104">
        <v>98.1</v>
      </c>
      <c r="P44" s="93">
        <f t="shared" si="14"/>
        <v>1.9095008868460699</v>
      </c>
      <c r="Q44" s="93">
        <f t="shared" si="15"/>
        <v>1167.8904506703791</v>
      </c>
      <c r="R44" s="94">
        <f t="shared" si="16"/>
        <v>114.57005321076417</v>
      </c>
    </row>
    <row r="45" spans="1:18" ht="12.75" customHeight="1" x14ac:dyDescent="0.2">
      <c r="A45" s="592"/>
      <c r="B45" s="289">
        <v>37</v>
      </c>
      <c r="C45" s="242" t="s">
        <v>75</v>
      </c>
      <c r="D45" s="144" t="s">
        <v>47</v>
      </c>
      <c r="E45" s="145">
        <v>8</v>
      </c>
      <c r="F45" s="145">
        <v>1966</v>
      </c>
      <c r="G45" s="146">
        <f t="shared" si="11"/>
        <v>6.9</v>
      </c>
      <c r="H45" s="146">
        <v>0</v>
      </c>
      <c r="I45" s="146">
        <v>0</v>
      </c>
      <c r="J45" s="146">
        <v>6.9</v>
      </c>
      <c r="K45" s="146">
        <v>350.82</v>
      </c>
      <c r="L45" s="146">
        <f t="shared" si="12"/>
        <v>6.9</v>
      </c>
      <c r="M45" s="146">
        <v>350.82</v>
      </c>
      <c r="N45" s="147">
        <f t="shared" si="13"/>
        <v>1.9668205917564564E-2</v>
      </c>
      <c r="O45" s="208">
        <v>98.1</v>
      </c>
      <c r="P45" s="148">
        <f t="shared" si="14"/>
        <v>1.9294510005130836</v>
      </c>
      <c r="Q45" s="148">
        <f t="shared" si="15"/>
        <v>1180.0923550538737</v>
      </c>
      <c r="R45" s="149">
        <f t="shared" si="16"/>
        <v>115.76706003078499</v>
      </c>
    </row>
    <row r="46" spans="1:18" ht="12.75" customHeight="1" x14ac:dyDescent="0.2">
      <c r="A46" s="592"/>
      <c r="B46" s="289">
        <v>38</v>
      </c>
      <c r="C46" s="242" t="s">
        <v>54</v>
      </c>
      <c r="D46" s="143" t="s">
        <v>47</v>
      </c>
      <c r="E46" s="145">
        <v>18</v>
      </c>
      <c r="F46" s="145"/>
      <c r="G46" s="146">
        <f t="shared" si="11"/>
        <v>15.851000000000001</v>
      </c>
      <c r="H46" s="146">
        <v>0</v>
      </c>
      <c r="I46" s="146">
        <v>0</v>
      </c>
      <c r="J46" s="146">
        <v>15.851000000000001</v>
      </c>
      <c r="K46" s="144">
        <v>801.57</v>
      </c>
      <c r="L46" s="146">
        <f t="shared" si="12"/>
        <v>15.851000000000001</v>
      </c>
      <c r="M46" s="144">
        <v>801.57</v>
      </c>
      <c r="N46" s="91">
        <f t="shared" si="13"/>
        <v>1.9774941676958969E-2</v>
      </c>
      <c r="O46" s="208">
        <v>98.1</v>
      </c>
      <c r="P46" s="148">
        <f t="shared" si="14"/>
        <v>1.9399217785096747</v>
      </c>
      <c r="Q46" s="148">
        <f t="shared" si="15"/>
        <v>1186.496500617538</v>
      </c>
      <c r="R46" s="149">
        <f t="shared" si="16"/>
        <v>116.39530671058047</v>
      </c>
    </row>
    <row r="47" spans="1:18" ht="12.75" customHeight="1" x14ac:dyDescent="0.2">
      <c r="A47" s="592"/>
      <c r="B47" s="289">
        <v>39</v>
      </c>
      <c r="C47" s="239" t="s">
        <v>62</v>
      </c>
      <c r="D47" s="143" t="s">
        <v>47</v>
      </c>
      <c r="E47" s="145">
        <v>10</v>
      </c>
      <c r="F47" s="145"/>
      <c r="G47" s="146">
        <f t="shared" si="11"/>
        <v>12.086</v>
      </c>
      <c r="H47" s="144">
        <v>0.20399999999999999</v>
      </c>
      <c r="I47" s="144">
        <v>0.10100000000000001</v>
      </c>
      <c r="J47" s="146">
        <v>11.781000000000001</v>
      </c>
      <c r="K47" s="144">
        <v>595.69000000000005</v>
      </c>
      <c r="L47" s="146">
        <f t="shared" si="12"/>
        <v>11.781000000000001</v>
      </c>
      <c r="M47" s="144">
        <v>595.69000000000005</v>
      </c>
      <c r="N47" s="91">
        <f t="shared" si="13"/>
        <v>1.9777065252060636E-2</v>
      </c>
      <c r="O47" s="208">
        <v>98.1</v>
      </c>
      <c r="P47" s="148">
        <f t="shared" si="14"/>
        <v>1.9401301012271484</v>
      </c>
      <c r="Q47" s="148">
        <f t="shared" si="15"/>
        <v>1186.6239151236382</v>
      </c>
      <c r="R47" s="149">
        <f t="shared" si="16"/>
        <v>116.4078060736289</v>
      </c>
    </row>
    <row r="48" spans="1:18" ht="12" customHeight="1" x14ac:dyDescent="0.2">
      <c r="A48" s="592"/>
      <c r="B48" s="246">
        <v>40</v>
      </c>
      <c r="C48" s="240" t="s">
        <v>65</v>
      </c>
      <c r="D48" s="90" t="s">
        <v>47</v>
      </c>
      <c r="E48" s="87">
        <v>6</v>
      </c>
      <c r="F48" s="87">
        <v>1971</v>
      </c>
      <c r="G48" s="89">
        <f t="shared" si="11"/>
        <v>6.8570000000000002</v>
      </c>
      <c r="H48" s="89">
        <v>0</v>
      </c>
      <c r="I48" s="89">
        <v>0</v>
      </c>
      <c r="J48" s="89">
        <v>6.8570000000000002</v>
      </c>
      <c r="K48" s="89">
        <v>328.45</v>
      </c>
      <c r="L48" s="89">
        <f t="shared" si="12"/>
        <v>6.8570000000000002</v>
      </c>
      <c r="M48" s="89">
        <v>328.45</v>
      </c>
      <c r="N48" s="91">
        <f t="shared" si="13"/>
        <v>2.0876845790835746E-2</v>
      </c>
      <c r="O48" s="476">
        <v>98.1</v>
      </c>
      <c r="P48" s="93">
        <f t="shared" si="14"/>
        <v>2.0480185720809865</v>
      </c>
      <c r="Q48" s="93">
        <f t="shared" si="15"/>
        <v>1252.6107474501446</v>
      </c>
      <c r="R48" s="94">
        <f t="shared" si="16"/>
        <v>122.88111432485917</v>
      </c>
    </row>
    <row r="49" spans="1:18" ht="12" customHeight="1" x14ac:dyDescent="0.2">
      <c r="A49" s="592"/>
      <c r="B49" s="246">
        <v>41</v>
      </c>
      <c r="C49" s="228" t="s">
        <v>69</v>
      </c>
      <c r="D49" s="88" t="s">
        <v>47</v>
      </c>
      <c r="E49" s="87">
        <v>24</v>
      </c>
      <c r="F49" s="87"/>
      <c r="G49" s="89">
        <f t="shared" si="11"/>
        <v>20.367000000000001</v>
      </c>
      <c r="H49" s="89">
        <v>0.20399999999999999</v>
      </c>
      <c r="I49" s="89">
        <v>0.24399999999999999</v>
      </c>
      <c r="J49" s="89">
        <v>19.919</v>
      </c>
      <c r="K49" s="90">
        <v>940.14</v>
      </c>
      <c r="L49" s="89">
        <f t="shared" si="12"/>
        <v>19.919</v>
      </c>
      <c r="M49" s="90">
        <v>940.14</v>
      </c>
      <c r="N49" s="91">
        <f t="shared" si="13"/>
        <v>2.118726998106665E-2</v>
      </c>
      <c r="O49" s="104">
        <v>98.1</v>
      </c>
      <c r="P49" s="93">
        <f t="shared" si="14"/>
        <v>2.0784711851426381</v>
      </c>
      <c r="Q49" s="93">
        <f t="shared" si="15"/>
        <v>1271.2361988639991</v>
      </c>
      <c r="R49" s="94">
        <f t="shared" si="16"/>
        <v>124.70827110855829</v>
      </c>
    </row>
    <row r="50" spans="1:18" ht="12" customHeight="1" x14ac:dyDescent="0.2">
      <c r="A50" s="592"/>
      <c r="B50" s="519">
        <v>42</v>
      </c>
      <c r="C50" s="520" t="s">
        <v>51</v>
      </c>
      <c r="D50" s="90" t="s">
        <v>47</v>
      </c>
      <c r="E50" s="87">
        <v>17</v>
      </c>
      <c r="F50" s="87">
        <v>1973</v>
      </c>
      <c r="G50" s="89">
        <f t="shared" si="11"/>
        <v>28.013999999999999</v>
      </c>
      <c r="H50" s="89">
        <v>0</v>
      </c>
      <c r="I50" s="89">
        <v>0</v>
      </c>
      <c r="J50" s="89">
        <v>28.013999999999999</v>
      </c>
      <c r="K50" s="89">
        <v>1317.97</v>
      </c>
      <c r="L50" s="89">
        <f t="shared" si="12"/>
        <v>28.013999999999999</v>
      </c>
      <c r="M50" s="89">
        <v>1317.97</v>
      </c>
      <c r="N50" s="91">
        <f t="shared" si="13"/>
        <v>2.125541552539132E-2</v>
      </c>
      <c r="O50" s="104">
        <v>98.1</v>
      </c>
      <c r="P50" s="93">
        <f t="shared" si="14"/>
        <v>2.0851562630408886</v>
      </c>
      <c r="Q50" s="93">
        <f t="shared" si="15"/>
        <v>1275.3249315234791</v>
      </c>
      <c r="R50" s="93">
        <f t="shared" si="16"/>
        <v>125.1093757824533</v>
      </c>
    </row>
    <row r="51" spans="1:18" ht="12.75" customHeight="1" x14ac:dyDescent="0.2">
      <c r="A51" s="592"/>
      <c r="B51" s="487">
        <v>43</v>
      </c>
      <c r="C51" s="488" t="s">
        <v>70</v>
      </c>
      <c r="D51" s="489" t="s">
        <v>47</v>
      </c>
      <c r="E51" s="490">
        <v>7</v>
      </c>
      <c r="F51" s="490"/>
      <c r="G51" s="491">
        <f t="shared" si="11"/>
        <v>7.2809999999999997</v>
      </c>
      <c r="H51" s="492">
        <v>0</v>
      </c>
      <c r="I51" s="492">
        <v>0</v>
      </c>
      <c r="J51" s="491">
        <v>7.2809999999999997</v>
      </c>
      <c r="K51" s="492">
        <v>341.47</v>
      </c>
      <c r="L51" s="491">
        <f t="shared" si="12"/>
        <v>7.2809999999999997</v>
      </c>
      <c r="M51" s="492">
        <v>341.47</v>
      </c>
      <c r="N51" s="485">
        <f t="shared" si="13"/>
        <v>2.1322517351451076E-2</v>
      </c>
      <c r="O51" s="215">
        <v>98.1</v>
      </c>
      <c r="P51" s="493">
        <f t="shared" si="14"/>
        <v>2.0917389521773506</v>
      </c>
      <c r="Q51" s="493">
        <f t="shared" si="15"/>
        <v>1279.3510410870645</v>
      </c>
      <c r="R51" s="494">
        <f t="shared" si="16"/>
        <v>125.50433713064101</v>
      </c>
    </row>
    <row r="52" spans="1:18" s="24" customFormat="1" ht="12" customHeight="1" x14ac:dyDescent="0.2">
      <c r="A52" s="592"/>
      <c r="B52" s="246">
        <v>44</v>
      </c>
      <c r="C52" s="240" t="s">
        <v>87</v>
      </c>
      <c r="D52" s="90" t="s">
        <v>47</v>
      </c>
      <c r="E52" s="87">
        <v>41</v>
      </c>
      <c r="F52" s="87"/>
      <c r="G52" s="89">
        <f t="shared" si="11"/>
        <v>25.745999999999999</v>
      </c>
      <c r="H52" s="89">
        <v>0</v>
      </c>
      <c r="I52" s="89">
        <v>0</v>
      </c>
      <c r="J52" s="89">
        <v>25.745999999999999</v>
      </c>
      <c r="K52" s="89">
        <v>1275.3499999999999</v>
      </c>
      <c r="L52" s="89">
        <f t="shared" si="12"/>
        <v>25.745999999999999</v>
      </c>
      <c r="M52" s="89">
        <v>1205.51</v>
      </c>
      <c r="N52" s="91">
        <f t="shared" si="13"/>
        <v>2.1356936068551897E-2</v>
      </c>
      <c r="O52" s="104">
        <v>98.1</v>
      </c>
      <c r="P52" s="93">
        <f t="shared" si="14"/>
        <v>2.0951154283249411</v>
      </c>
      <c r="Q52" s="93">
        <f t="shared" si="15"/>
        <v>1281.4161641131138</v>
      </c>
      <c r="R52" s="94">
        <f t="shared" si="16"/>
        <v>125.70692569949647</v>
      </c>
    </row>
    <row r="53" spans="1:18" ht="12" customHeight="1" x14ac:dyDescent="0.2">
      <c r="A53" s="592"/>
      <c r="B53" s="289">
        <v>45</v>
      </c>
      <c r="C53" s="239" t="s">
        <v>74</v>
      </c>
      <c r="D53" s="143" t="s">
        <v>47</v>
      </c>
      <c r="E53" s="145">
        <v>7</v>
      </c>
      <c r="F53" s="145"/>
      <c r="G53" s="146">
        <f t="shared" si="11"/>
        <v>6.7830000000000004</v>
      </c>
      <c r="H53" s="144">
        <v>0</v>
      </c>
      <c r="I53" s="144">
        <v>0</v>
      </c>
      <c r="J53" s="146">
        <v>6.7830000000000004</v>
      </c>
      <c r="K53" s="144">
        <v>308.89</v>
      </c>
      <c r="L53" s="146">
        <f t="shared" si="12"/>
        <v>6.7830000000000004</v>
      </c>
      <c r="M53" s="144">
        <v>308.89</v>
      </c>
      <c r="N53" s="91">
        <f t="shared" si="13"/>
        <v>2.1959273527793068E-2</v>
      </c>
      <c r="O53" s="208">
        <v>98.1</v>
      </c>
      <c r="P53" s="148">
        <f t="shared" si="14"/>
        <v>2.1542047330765</v>
      </c>
      <c r="Q53" s="148">
        <f t="shared" si="15"/>
        <v>1317.5564116675839</v>
      </c>
      <c r="R53" s="149">
        <f t="shared" si="16"/>
        <v>129.25228398458998</v>
      </c>
    </row>
    <row r="54" spans="1:18" ht="12" customHeight="1" x14ac:dyDescent="0.2">
      <c r="A54" s="592"/>
      <c r="B54" s="246">
        <v>46</v>
      </c>
      <c r="C54" s="240" t="s">
        <v>68</v>
      </c>
      <c r="D54" s="90" t="s">
        <v>47</v>
      </c>
      <c r="E54" s="87">
        <v>7</v>
      </c>
      <c r="F54" s="87">
        <v>1984</v>
      </c>
      <c r="G54" s="89">
        <f t="shared" si="11"/>
        <v>6.6109999999999998</v>
      </c>
      <c r="H54" s="89">
        <v>0</v>
      </c>
      <c r="I54" s="89">
        <v>0</v>
      </c>
      <c r="J54" s="89">
        <v>6.6109999999999998</v>
      </c>
      <c r="K54" s="89">
        <v>300.69</v>
      </c>
      <c r="L54" s="89">
        <f t="shared" si="12"/>
        <v>6.6109999999999998</v>
      </c>
      <c r="M54" s="89">
        <v>300.69</v>
      </c>
      <c r="N54" s="91">
        <f t="shared" si="13"/>
        <v>2.1986098639795136E-2</v>
      </c>
      <c r="O54" s="104">
        <v>98.1</v>
      </c>
      <c r="P54" s="93">
        <f t="shared" si="14"/>
        <v>2.1568362765639026</v>
      </c>
      <c r="Q54" s="486">
        <f t="shared" si="15"/>
        <v>1319.1659183877082</v>
      </c>
      <c r="R54" s="94">
        <f t="shared" si="16"/>
        <v>129.41017659383417</v>
      </c>
    </row>
    <row r="55" spans="1:18" ht="12" customHeight="1" x14ac:dyDescent="0.2">
      <c r="A55" s="592"/>
      <c r="B55" s="246">
        <v>47</v>
      </c>
      <c r="C55" s="240" t="s">
        <v>79</v>
      </c>
      <c r="D55" s="90" t="s">
        <v>47</v>
      </c>
      <c r="E55" s="87">
        <v>16</v>
      </c>
      <c r="F55" s="87">
        <v>1978</v>
      </c>
      <c r="G55" s="89">
        <f t="shared" si="11"/>
        <v>11.298999999999999</v>
      </c>
      <c r="H55" s="89">
        <v>0</v>
      </c>
      <c r="I55" s="89">
        <v>0</v>
      </c>
      <c r="J55" s="89">
        <v>11.298999999999999</v>
      </c>
      <c r="K55" s="89">
        <v>492.25</v>
      </c>
      <c r="L55" s="89">
        <f t="shared" si="12"/>
        <v>11.298999999999999</v>
      </c>
      <c r="M55" s="89">
        <v>492.25</v>
      </c>
      <c r="N55" s="91">
        <f t="shared" si="13"/>
        <v>2.2953783646521075E-2</v>
      </c>
      <c r="O55" s="104">
        <v>98.1</v>
      </c>
      <c r="P55" s="93">
        <f t="shared" si="14"/>
        <v>2.2517661757237173</v>
      </c>
      <c r="Q55" s="93">
        <f t="shared" si="15"/>
        <v>1377.2270187912645</v>
      </c>
      <c r="R55" s="94">
        <f t="shared" si="16"/>
        <v>135.10597054342307</v>
      </c>
    </row>
    <row r="56" spans="1:18" ht="13.5" customHeight="1" x14ac:dyDescent="0.2">
      <c r="A56" s="592"/>
      <c r="B56" s="246">
        <v>48</v>
      </c>
      <c r="C56" s="240" t="s">
        <v>78</v>
      </c>
      <c r="D56" s="90" t="s">
        <v>47</v>
      </c>
      <c r="E56" s="87">
        <v>12</v>
      </c>
      <c r="F56" s="87">
        <v>1984</v>
      </c>
      <c r="G56" s="89">
        <f t="shared" si="11"/>
        <v>9.59</v>
      </c>
      <c r="H56" s="89">
        <v>0</v>
      </c>
      <c r="I56" s="89">
        <v>0</v>
      </c>
      <c r="J56" s="89">
        <v>9.59</v>
      </c>
      <c r="K56" s="89">
        <v>415.39</v>
      </c>
      <c r="L56" s="89">
        <f t="shared" si="12"/>
        <v>9.59</v>
      </c>
      <c r="M56" s="89">
        <v>415.39</v>
      </c>
      <c r="N56" s="91">
        <f t="shared" si="13"/>
        <v>2.3086737764510461E-2</v>
      </c>
      <c r="O56" s="104">
        <v>98.1</v>
      </c>
      <c r="P56" s="93">
        <f t="shared" si="14"/>
        <v>2.2648089746984761</v>
      </c>
      <c r="Q56" s="93">
        <f t="shared" si="15"/>
        <v>1385.2042658706275</v>
      </c>
      <c r="R56" s="94">
        <f t="shared" si="16"/>
        <v>135.88853848190857</v>
      </c>
    </row>
    <row r="57" spans="1:18" ht="12" customHeight="1" x14ac:dyDescent="0.2">
      <c r="A57" s="592"/>
      <c r="B57" s="246">
        <v>49</v>
      </c>
      <c r="C57" s="228" t="s">
        <v>102</v>
      </c>
      <c r="D57" s="88" t="s">
        <v>47</v>
      </c>
      <c r="E57" s="87">
        <v>12</v>
      </c>
      <c r="F57" s="87"/>
      <c r="G57" s="89">
        <f t="shared" si="11"/>
        <v>12.651</v>
      </c>
      <c r="H57" s="90">
        <v>0</v>
      </c>
      <c r="I57" s="90">
        <v>0</v>
      </c>
      <c r="J57" s="89">
        <v>12.651</v>
      </c>
      <c r="K57" s="90">
        <v>544.66</v>
      </c>
      <c r="L57" s="89">
        <f t="shared" si="12"/>
        <v>12.651</v>
      </c>
      <c r="M57" s="90">
        <v>544.66</v>
      </c>
      <c r="N57" s="91">
        <f t="shared" si="13"/>
        <v>2.3227334483898212E-2</v>
      </c>
      <c r="O57" s="104">
        <v>98.1</v>
      </c>
      <c r="P57" s="93">
        <f t="shared" si="14"/>
        <v>2.2786015128704147</v>
      </c>
      <c r="Q57" s="93">
        <f t="shared" si="15"/>
        <v>1393.6400690338928</v>
      </c>
      <c r="R57" s="94">
        <f t="shared" si="16"/>
        <v>136.71609077222487</v>
      </c>
    </row>
    <row r="58" spans="1:18" ht="12" customHeight="1" x14ac:dyDescent="0.2">
      <c r="A58" s="592"/>
      <c r="B58" s="246">
        <v>50</v>
      </c>
      <c r="C58" s="240" t="s">
        <v>61</v>
      </c>
      <c r="D58" s="90" t="s">
        <v>47</v>
      </c>
      <c r="E58" s="87">
        <v>7</v>
      </c>
      <c r="F58" s="87"/>
      <c r="G58" s="89">
        <f t="shared" si="11"/>
        <v>9.77</v>
      </c>
      <c r="H58" s="90">
        <v>0</v>
      </c>
      <c r="I58" s="89">
        <v>0.97799999999999998</v>
      </c>
      <c r="J58" s="89">
        <v>8.7919999999999998</v>
      </c>
      <c r="K58" s="90">
        <v>374.68</v>
      </c>
      <c r="L58" s="89">
        <f t="shared" si="12"/>
        <v>8.7919999999999998</v>
      </c>
      <c r="M58" s="90">
        <v>374.68</v>
      </c>
      <c r="N58" s="91">
        <f t="shared" si="13"/>
        <v>2.3465357104729367E-2</v>
      </c>
      <c r="O58" s="104">
        <v>98.1</v>
      </c>
      <c r="P58" s="93">
        <f t="shared" si="14"/>
        <v>2.3019515319739505</v>
      </c>
      <c r="Q58" s="93">
        <f t="shared" si="15"/>
        <v>1407.921426283762</v>
      </c>
      <c r="R58" s="94">
        <f t="shared" si="16"/>
        <v>138.11709191843704</v>
      </c>
    </row>
    <row r="59" spans="1:18" ht="14.25" customHeight="1" thickBot="1" x14ac:dyDescent="0.25">
      <c r="A59" s="593"/>
      <c r="B59" s="247">
        <v>51</v>
      </c>
      <c r="C59" s="521" t="s">
        <v>63</v>
      </c>
      <c r="D59" s="513" t="s">
        <v>47</v>
      </c>
      <c r="E59" s="514">
        <v>11</v>
      </c>
      <c r="F59" s="514"/>
      <c r="G59" s="515">
        <f t="shared" si="11"/>
        <v>16.189</v>
      </c>
      <c r="H59" s="516">
        <v>0</v>
      </c>
      <c r="I59" s="516">
        <v>0</v>
      </c>
      <c r="J59" s="515">
        <v>16.189</v>
      </c>
      <c r="K59" s="516">
        <v>687.63</v>
      </c>
      <c r="L59" s="515">
        <f t="shared" si="12"/>
        <v>16.189</v>
      </c>
      <c r="M59" s="516">
        <v>687.63</v>
      </c>
      <c r="N59" s="522">
        <f t="shared" si="13"/>
        <v>2.3543184561464741E-2</v>
      </c>
      <c r="O59" s="476">
        <v>98.1</v>
      </c>
      <c r="P59" s="517">
        <f t="shared" si="14"/>
        <v>2.3095864054796911</v>
      </c>
      <c r="Q59" s="517">
        <f t="shared" si="15"/>
        <v>1412.5910736878843</v>
      </c>
      <c r="R59" s="518">
        <f t="shared" si="16"/>
        <v>138.57518432878143</v>
      </c>
    </row>
    <row r="60" spans="1:18" ht="13.5" customHeight="1" x14ac:dyDescent="0.2">
      <c r="A60" s="622" t="s">
        <v>84</v>
      </c>
      <c r="B60" s="255">
        <v>52</v>
      </c>
      <c r="C60" s="248" t="s">
        <v>100</v>
      </c>
      <c r="D60" s="171" t="s">
        <v>47</v>
      </c>
      <c r="E60" s="172">
        <v>6</v>
      </c>
      <c r="F60" s="172"/>
      <c r="G60" s="173">
        <f t="shared" si="11"/>
        <v>5.3170000000000002</v>
      </c>
      <c r="H60" s="174">
        <v>0</v>
      </c>
      <c r="I60" s="174">
        <v>0</v>
      </c>
      <c r="J60" s="173">
        <v>5.3170000000000002</v>
      </c>
      <c r="K60" s="174">
        <v>220.29</v>
      </c>
      <c r="L60" s="173">
        <f t="shared" si="12"/>
        <v>5.3170000000000002</v>
      </c>
      <c r="M60" s="174">
        <v>220.29</v>
      </c>
      <c r="N60" s="175">
        <f t="shared" si="13"/>
        <v>2.413636569975941E-2</v>
      </c>
      <c r="O60" s="158">
        <v>98.1</v>
      </c>
      <c r="P60" s="176">
        <f t="shared" si="14"/>
        <v>2.367777475146398</v>
      </c>
      <c r="Q60" s="176">
        <f t="shared" si="15"/>
        <v>1448.1819419855647</v>
      </c>
      <c r="R60" s="177">
        <f t="shared" si="16"/>
        <v>142.06664850878389</v>
      </c>
    </row>
    <row r="61" spans="1:18" ht="13.5" customHeight="1" x14ac:dyDescent="0.2">
      <c r="A61" s="623"/>
      <c r="B61" s="256">
        <v>53</v>
      </c>
      <c r="C61" s="253" t="s">
        <v>58</v>
      </c>
      <c r="D61" s="44" t="s">
        <v>47</v>
      </c>
      <c r="E61" s="209">
        <v>8</v>
      </c>
      <c r="F61" s="209">
        <v>1965</v>
      </c>
      <c r="G61" s="46">
        <f t="shared" si="11"/>
        <v>9.6959999999999997</v>
      </c>
      <c r="H61" s="210">
        <v>0</v>
      </c>
      <c r="I61" s="210">
        <v>0</v>
      </c>
      <c r="J61" s="210">
        <v>9.6959999999999997</v>
      </c>
      <c r="K61" s="210">
        <v>398.85</v>
      </c>
      <c r="L61" s="210">
        <f t="shared" si="12"/>
        <v>9.6959999999999997</v>
      </c>
      <c r="M61" s="210">
        <v>398.85</v>
      </c>
      <c r="N61" s="47">
        <f t="shared" si="13"/>
        <v>2.4309890936442268E-2</v>
      </c>
      <c r="O61" s="48">
        <v>98.1</v>
      </c>
      <c r="P61" s="49">
        <f t="shared" si="14"/>
        <v>2.3848003008649865</v>
      </c>
      <c r="Q61" s="213">
        <f t="shared" si="15"/>
        <v>1458.5934561865361</v>
      </c>
      <c r="R61" s="51">
        <f t="shared" si="16"/>
        <v>143.08801805189918</v>
      </c>
    </row>
    <row r="62" spans="1:18" ht="13.5" customHeight="1" x14ac:dyDescent="0.2">
      <c r="A62" s="623"/>
      <c r="B62" s="256">
        <v>54</v>
      </c>
      <c r="C62" s="251" t="s">
        <v>56</v>
      </c>
      <c r="D62" s="50" t="s">
        <v>47</v>
      </c>
      <c r="E62" s="45">
        <v>11</v>
      </c>
      <c r="F62" s="45"/>
      <c r="G62" s="46">
        <f t="shared" si="11"/>
        <v>16.466999999999999</v>
      </c>
      <c r="H62" s="44">
        <v>0</v>
      </c>
      <c r="I62" s="44">
        <v>0</v>
      </c>
      <c r="J62" s="46">
        <v>16.466999999999999</v>
      </c>
      <c r="K62" s="44">
        <v>669.02</v>
      </c>
      <c r="L62" s="46">
        <f t="shared" si="12"/>
        <v>16.466999999999999</v>
      </c>
      <c r="M62" s="44">
        <v>669.02</v>
      </c>
      <c r="N62" s="47">
        <f t="shared" si="13"/>
        <v>2.4613613942781977E-2</v>
      </c>
      <c r="O62" s="48">
        <v>98.1</v>
      </c>
      <c r="P62" s="49">
        <f t="shared" si="14"/>
        <v>2.4145955277869118</v>
      </c>
      <c r="Q62" s="49">
        <f t="shared" si="15"/>
        <v>1476.8168365669185</v>
      </c>
      <c r="R62" s="51">
        <f t="shared" si="16"/>
        <v>144.87573166721469</v>
      </c>
    </row>
    <row r="63" spans="1:18" ht="13.5" customHeight="1" x14ac:dyDescent="0.2">
      <c r="A63" s="623"/>
      <c r="B63" s="256">
        <v>55</v>
      </c>
      <c r="C63" s="253" t="s">
        <v>76</v>
      </c>
      <c r="D63" s="44" t="s">
        <v>47</v>
      </c>
      <c r="E63" s="209">
        <v>4</v>
      </c>
      <c r="F63" s="209">
        <v>1973</v>
      </c>
      <c r="G63" s="46">
        <f t="shared" si="11"/>
        <v>4.3179999999999996</v>
      </c>
      <c r="H63" s="210">
        <v>0</v>
      </c>
      <c r="I63" s="210">
        <v>0</v>
      </c>
      <c r="J63" s="210">
        <v>4.3179999999999996</v>
      </c>
      <c r="K63" s="210">
        <v>174.77</v>
      </c>
      <c r="L63" s="210">
        <f t="shared" si="12"/>
        <v>4.3179999999999996</v>
      </c>
      <c r="M63" s="210">
        <v>174.77</v>
      </c>
      <c r="N63" s="47">
        <f t="shared" si="13"/>
        <v>2.4706757452652054E-2</v>
      </c>
      <c r="O63" s="48">
        <v>98.1</v>
      </c>
      <c r="P63" s="213">
        <f t="shared" si="14"/>
        <v>2.4237329061051662</v>
      </c>
      <c r="Q63" s="213">
        <f t="shared" si="15"/>
        <v>1482.4054471591232</v>
      </c>
      <c r="R63" s="214">
        <f t="shared" si="16"/>
        <v>145.42397436631001</v>
      </c>
    </row>
    <row r="64" spans="1:18" ht="13.5" customHeight="1" x14ac:dyDescent="0.2">
      <c r="A64" s="623"/>
      <c r="B64" s="256">
        <v>56</v>
      </c>
      <c r="C64" s="252" t="s">
        <v>67</v>
      </c>
      <c r="D64" s="50" t="s">
        <v>47</v>
      </c>
      <c r="E64" s="209">
        <v>1</v>
      </c>
      <c r="F64" s="209"/>
      <c r="G64" s="46">
        <f t="shared" si="11"/>
        <v>1.5289999999999999</v>
      </c>
      <c r="H64" s="211">
        <v>0</v>
      </c>
      <c r="I64" s="211">
        <v>0</v>
      </c>
      <c r="J64" s="210">
        <v>1.5289999999999999</v>
      </c>
      <c r="K64" s="211">
        <v>60.09</v>
      </c>
      <c r="L64" s="210">
        <f t="shared" si="12"/>
        <v>1.5289999999999999</v>
      </c>
      <c r="M64" s="211">
        <v>60.09</v>
      </c>
      <c r="N64" s="47">
        <f t="shared" si="13"/>
        <v>2.5445165584955895E-2</v>
      </c>
      <c r="O64" s="48">
        <v>98.1</v>
      </c>
      <c r="P64" s="213">
        <f t="shared" si="14"/>
        <v>2.4961707438841731</v>
      </c>
      <c r="Q64" s="213">
        <f t="shared" si="15"/>
        <v>1526.7099350973535</v>
      </c>
      <c r="R64" s="214">
        <f t="shared" si="16"/>
        <v>149.77024463305037</v>
      </c>
    </row>
    <row r="65" spans="1:18" ht="12.75" customHeight="1" thickBot="1" x14ac:dyDescent="0.25">
      <c r="A65" s="624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11"/>
        <v>3.59</v>
      </c>
      <c r="H65" s="54">
        <v>0</v>
      </c>
      <c r="I65" s="54">
        <v>0</v>
      </c>
      <c r="J65" s="54">
        <v>3.59</v>
      </c>
      <c r="K65" s="54">
        <v>108.3</v>
      </c>
      <c r="L65" s="54">
        <f t="shared" si="12"/>
        <v>3.59</v>
      </c>
      <c r="M65" s="54">
        <v>108.3</v>
      </c>
      <c r="N65" s="55">
        <f t="shared" si="13"/>
        <v>3.3148661126500459E-2</v>
      </c>
      <c r="O65" s="56">
        <v>98.1</v>
      </c>
      <c r="P65" s="57">
        <f t="shared" si="14"/>
        <v>3.2518836565096949</v>
      </c>
      <c r="Q65" s="57">
        <f t="shared" si="15"/>
        <v>1988.9196675900275</v>
      </c>
      <c r="R65" s="58">
        <f t="shared" si="16"/>
        <v>195.11301939058171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103.59166818536124</v>
      </c>
    </row>
  </sheetData>
  <sortState xmlns:xlrd2="http://schemas.microsoft.com/office/spreadsheetml/2017/richdata2" ref="C10:R65">
    <sortCondition ref="N10:N65"/>
  </sortState>
  <mergeCells count="23">
    <mergeCell ref="A9:A17"/>
    <mergeCell ref="A18:A31"/>
    <mergeCell ref="A60:A65"/>
    <mergeCell ref="A32:A59"/>
    <mergeCell ref="P5:P6"/>
    <mergeCell ref="Q5:Q6"/>
    <mergeCell ref="R5:R6"/>
    <mergeCell ref="G5:J5"/>
    <mergeCell ref="K5:K6"/>
    <mergeCell ref="L5:L6"/>
    <mergeCell ref="M5:M6"/>
    <mergeCell ref="N5:N6"/>
    <mergeCell ref="O5:O6"/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4EDF-6EB6-4BF2-B4C5-3D10E90FC86C}">
  <dimension ref="A1:V1048575"/>
  <sheetViews>
    <sheetView workbookViewId="0">
      <selection activeCell="H27" sqref="H27"/>
    </sheetView>
  </sheetViews>
  <sheetFormatPr defaultRowHeight="11.25" x14ac:dyDescent="0.2"/>
  <cols>
    <col min="1" max="1" width="21.140625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137</v>
      </c>
      <c r="B2" s="611"/>
      <c r="C2" s="611"/>
      <c r="D2" s="611"/>
      <c r="E2" s="611"/>
      <c r="F2" s="612"/>
      <c r="G2" s="483">
        <v>8.9</v>
      </c>
      <c r="H2" s="2" t="s">
        <v>1</v>
      </c>
      <c r="J2" s="119"/>
    </row>
    <row r="3" spans="1:18" ht="18.75" customHeight="1" thickBot="1" x14ac:dyDescent="0.25">
      <c r="A3" s="613" t="s">
        <v>138</v>
      </c>
      <c r="B3" s="613"/>
      <c r="C3" s="613"/>
      <c r="D3" s="613"/>
      <c r="E3" s="613"/>
      <c r="F3" s="613"/>
      <c r="G3" s="482">
        <v>273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139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8" customHeight="1" x14ac:dyDescent="0.2">
      <c r="A9" s="597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:G40" si="0">H9+I9+J9</f>
        <v>21.617999999999999</v>
      </c>
      <c r="H9" s="62">
        <v>4.08</v>
      </c>
      <c r="I9" s="62">
        <v>10.02</v>
      </c>
      <c r="J9" s="62">
        <v>7.5179999999999998</v>
      </c>
      <c r="K9" s="62">
        <v>3530.28</v>
      </c>
      <c r="L9" s="62">
        <f>J9</f>
        <v>7.5179999999999998</v>
      </c>
      <c r="M9" s="62">
        <v>3530.28</v>
      </c>
      <c r="N9" s="479">
        <f>L9/M9</f>
        <v>2.1295761242734286E-3</v>
      </c>
      <c r="O9" s="82">
        <v>98.1</v>
      </c>
      <c r="P9" s="65">
        <f t="shared" ref="P9" si="1">N9*O9</f>
        <v>0.20891141779122333</v>
      </c>
      <c r="Q9" s="65">
        <f>N9*60*1000</f>
        <v>127.77456745640572</v>
      </c>
      <c r="R9" s="66">
        <f t="shared" ref="R9" si="2">Q9*O9/1000</f>
        <v>12.534685067473399</v>
      </c>
    </row>
    <row r="10" spans="1:18" ht="17.25" customHeight="1" x14ac:dyDescent="0.2">
      <c r="A10" s="598"/>
      <c r="B10" s="364">
        <v>2</v>
      </c>
      <c r="C10" s="362" t="s">
        <v>45</v>
      </c>
      <c r="D10" s="168" t="s">
        <v>31</v>
      </c>
      <c r="E10" s="68">
        <v>18</v>
      </c>
      <c r="F10" s="68"/>
      <c r="G10" s="69">
        <f t="shared" si="0"/>
        <v>3.1459999999999999</v>
      </c>
      <c r="H10" s="69">
        <v>0</v>
      </c>
      <c r="I10" s="69">
        <v>0</v>
      </c>
      <c r="J10" s="69">
        <v>3.1459999999999999</v>
      </c>
      <c r="K10" s="67">
        <v>1390.81</v>
      </c>
      <c r="L10" s="69">
        <f t="shared" ref="L10:L41" si="3">J10</f>
        <v>3.1459999999999999</v>
      </c>
      <c r="M10" s="67">
        <v>1390.81</v>
      </c>
      <c r="N10" s="165">
        <f t="shared" ref="N10:N40" si="4">L10/M10</f>
        <v>2.2619912137531368E-3</v>
      </c>
      <c r="O10" s="84">
        <v>98.1</v>
      </c>
      <c r="P10" s="71">
        <f t="shared" ref="P10:P41" si="5">N10*O10</f>
        <v>0.22190133806918272</v>
      </c>
      <c r="Q10" s="71">
        <f t="shared" ref="Q10:Q41" si="6">N10*60*1000</f>
        <v>135.71947282518821</v>
      </c>
      <c r="R10" s="72">
        <f t="shared" ref="R10:R41" si="7">Q10*O10/1000</f>
        <v>13.314080284150963</v>
      </c>
    </row>
    <row r="11" spans="1:18" ht="15.75" customHeight="1" x14ac:dyDescent="0.2">
      <c r="A11" s="598"/>
      <c r="B11" s="364">
        <v>3</v>
      </c>
      <c r="C11" s="383" t="s">
        <v>48</v>
      </c>
      <c r="D11" s="73" t="s">
        <v>31</v>
      </c>
      <c r="E11" s="75">
        <v>75</v>
      </c>
      <c r="F11" s="75">
        <v>1983</v>
      </c>
      <c r="G11" s="69">
        <f t="shared" si="0"/>
        <v>28.020000000000003</v>
      </c>
      <c r="H11" s="69">
        <v>3.774</v>
      </c>
      <c r="I11" s="69">
        <v>11.835000000000001</v>
      </c>
      <c r="J11" s="69">
        <v>12.411</v>
      </c>
      <c r="K11" s="69">
        <v>3467.27</v>
      </c>
      <c r="L11" s="69">
        <f t="shared" si="3"/>
        <v>12.411</v>
      </c>
      <c r="M11" s="69">
        <v>3467.27</v>
      </c>
      <c r="N11" s="70">
        <f t="shared" si="4"/>
        <v>3.5794731878394238E-3</v>
      </c>
      <c r="O11" s="84">
        <v>98.1</v>
      </c>
      <c r="P11" s="71">
        <f t="shared" si="5"/>
        <v>0.35114631972704746</v>
      </c>
      <c r="Q11" s="71">
        <f t="shared" si="6"/>
        <v>214.76839127036544</v>
      </c>
      <c r="R11" s="72">
        <f t="shared" si="7"/>
        <v>21.068779183622851</v>
      </c>
    </row>
    <row r="12" spans="1:18" ht="15.75" customHeight="1" x14ac:dyDescent="0.2">
      <c r="A12" s="598"/>
      <c r="B12" s="365">
        <v>4</v>
      </c>
      <c r="C12" s="259" t="s">
        <v>32</v>
      </c>
      <c r="D12" s="73" t="s">
        <v>31</v>
      </c>
      <c r="E12" s="68">
        <v>85</v>
      </c>
      <c r="F12" s="68">
        <v>1969</v>
      </c>
      <c r="G12" s="69">
        <f t="shared" si="0"/>
        <v>14.585000000000001</v>
      </c>
      <c r="H12" s="69">
        <v>0</v>
      </c>
      <c r="I12" s="69">
        <v>0</v>
      </c>
      <c r="J12" s="69">
        <v>14.585000000000001</v>
      </c>
      <c r="K12" s="69">
        <v>3845.22</v>
      </c>
      <c r="L12" s="69">
        <f t="shared" si="3"/>
        <v>14.585000000000001</v>
      </c>
      <c r="M12" s="69">
        <v>3845.22</v>
      </c>
      <c r="N12" s="70">
        <f t="shared" si="4"/>
        <v>3.7930209454855642E-3</v>
      </c>
      <c r="O12" s="84">
        <v>98.1</v>
      </c>
      <c r="P12" s="71">
        <f t="shared" si="5"/>
        <v>0.37209535475213384</v>
      </c>
      <c r="Q12" s="71">
        <f t="shared" si="6"/>
        <v>227.58125672913386</v>
      </c>
      <c r="R12" s="72">
        <f t="shared" si="7"/>
        <v>22.325721285128029</v>
      </c>
    </row>
    <row r="13" spans="1:18" ht="17.25" customHeight="1" x14ac:dyDescent="0.2">
      <c r="A13" s="598"/>
      <c r="B13" s="364">
        <v>5</v>
      </c>
      <c r="C13" s="275" t="s">
        <v>33</v>
      </c>
      <c r="D13" s="67" t="s">
        <v>31</v>
      </c>
      <c r="E13" s="68">
        <v>55</v>
      </c>
      <c r="F13" s="68">
        <v>1966</v>
      </c>
      <c r="G13" s="69">
        <f t="shared" si="0"/>
        <v>9.83</v>
      </c>
      <c r="H13" s="69">
        <v>0</v>
      </c>
      <c r="I13" s="69">
        <v>0</v>
      </c>
      <c r="J13" s="69">
        <v>9.83</v>
      </c>
      <c r="K13" s="69">
        <v>2582.04</v>
      </c>
      <c r="L13" s="69">
        <f t="shared" si="3"/>
        <v>9.83</v>
      </c>
      <c r="M13" s="69">
        <v>2582.04</v>
      </c>
      <c r="N13" s="70">
        <f>L13/M13</f>
        <v>3.8070672801350869E-3</v>
      </c>
      <c r="O13" s="84">
        <v>98.1</v>
      </c>
      <c r="P13" s="71">
        <f t="shared" si="5"/>
        <v>0.37347330018125202</v>
      </c>
      <c r="Q13" s="71">
        <f t="shared" si="6"/>
        <v>228.42403680810523</v>
      </c>
      <c r="R13" s="72">
        <f t="shared" si="7"/>
        <v>22.408398010875121</v>
      </c>
    </row>
    <row r="14" spans="1:18" ht="16.5" customHeight="1" x14ac:dyDescent="0.2">
      <c r="A14" s="598"/>
      <c r="B14" s="365">
        <v>6</v>
      </c>
      <c r="C14" s="382" t="s">
        <v>44</v>
      </c>
      <c r="D14" s="277" t="s">
        <v>31</v>
      </c>
      <c r="E14" s="278">
        <v>50</v>
      </c>
      <c r="F14" s="278">
        <v>1973</v>
      </c>
      <c r="G14" s="279">
        <f t="shared" si="0"/>
        <v>10.09</v>
      </c>
      <c r="H14" s="279">
        <v>0</v>
      </c>
      <c r="I14" s="279">
        <v>0</v>
      </c>
      <c r="J14" s="279">
        <v>10.09</v>
      </c>
      <c r="K14" s="279">
        <v>2549.87</v>
      </c>
      <c r="L14" s="279">
        <f t="shared" si="3"/>
        <v>10.09</v>
      </c>
      <c r="M14" s="279">
        <v>2549.87</v>
      </c>
      <c r="N14" s="280">
        <f t="shared" si="4"/>
        <v>3.9570644777969077E-3</v>
      </c>
      <c r="O14" s="141">
        <v>98.1</v>
      </c>
      <c r="P14" s="281">
        <f t="shared" si="5"/>
        <v>0.38818802527187662</v>
      </c>
      <c r="Q14" s="281">
        <f t="shared" si="6"/>
        <v>237.42386866781445</v>
      </c>
      <c r="R14" s="282">
        <f t="shared" si="7"/>
        <v>23.291281516312598</v>
      </c>
    </row>
    <row r="15" spans="1:18" ht="15.75" customHeight="1" x14ac:dyDescent="0.2">
      <c r="A15" s="598"/>
      <c r="B15" s="370">
        <v>7</v>
      </c>
      <c r="C15" s="523" t="s">
        <v>50</v>
      </c>
      <c r="D15" s="270" t="s">
        <v>31</v>
      </c>
      <c r="E15" s="268">
        <v>6</v>
      </c>
      <c r="F15" s="268"/>
      <c r="G15" s="269">
        <f t="shared" si="0"/>
        <v>1.097</v>
      </c>
      <c r="H15" s="269">
        <v>0</v>
      </c>
      <c r="I15" s="269">
        <v>0</v>
      </c>
      <c r="J15" s="269">
        <v>1.097</v>
      </c>
      <c r="K15" s="269">
        <v>266.81</v>
      </c>
      <c r="L15" s="269">
        <f t="shared" si="3"/>
        <v>1.097</v>
      </c>
      <c r="M15" s="269">
        <v>266.81</v>
      </c>
      <c r="N15" s="70">
        <f t="shared" si="4"/>
        <v>4.1115400472246169E-3</v>
      </c>
      <c r="O15" s="272">
        <v>98.1</v>
      </c>
      <c r="P15" s="273">
        <f t="shared" si="5"/>
        <v>0.40334207863273491</v>
      </c>
      <c r="Q15" s="273">
        <f t="shared" si="6"/>
        <v>246.69240283347702</v>
      </c>
      <c r="R15" s="274">
        <f t="shared" si="7"/>
        <v>24.200524717964093</v>
      </c>
    </row>
    <row r="16" spans="1:18" ht="15" customHeight="1" x14ac:dyDescent="0.2">
      <c r="A16" s="598"/>
      <c r="B16" s="364">
        <v>8</v>
      </c>
      <c r="C16" s="275" t="s">
        <v>36</v>
      </c>
      <c r="D16" s="67" t="s">
        <v>31</v>
      </c>
      <c r="E16" s="68">
        <v>8</v>
      </c>
      <c r="F16" s="68">
        <v>1975</v>
      </c>
      <c r="G16" s="69">
        <f t="shared" si="0"/>
        <v>2.5089999999999999</v>
      </c>
      <c r="H16" s="69">
        <v>0</v>
      </c>
      <c r="I16" s="69">
        <v>0</v>
      </c>
      <c r="J16" s="69">
        <v>2.5089999999999999</v>
      </c>
      <c r="K16" s="69">
        <v>488.96</v>
      </c>
      <c r="L16" s="69">
        <f t="shared" si="3"/>
        <v>2.5089999999999999</v>
      </c>
      <c r="M16" s="69">
        <v>488.96</v>
      </c>
      <c r="N16" s="280">
        <f t="shared" si="4"/>
        <v>5.1312990837696333E-3</v>
      </c>
      <c r="O16" s="84">
        <v>98.1</v>
      </c>
      <c r="P16" s="71">
        <f t="shared" si="5"/>
        <v>0.50338044011780103</v>
      </c>
      <c r="Q16" s="71">
        <f t="shared" si="6"/>
        <v>307.877945026178</v>
      </c>
      <c r="R16" s="72">
        <f t="shared" si="7"/>
        <v>30.202826407068059</v>
      </c>
    </row>
    <row r="17" spans="1:22" ht="16.5" customHeight="1" x14ac:dyDescent="0.2">
      <c r="A17" s="598"/>
      <c r="B17" s="364">
        <v>9</v>
      </c>
      <c r="C17" s="275" t="s">
        <v>34</v>
      </c>
      <c r="D17" s="67" t="s">
        <v>31</v>
      </c>
      <c r="E17" s="68">
        <v>47</v>
      </c>
      <c r="F17" s="68">
        <v>1964</v>
      </c>
      <c r="G17" s="69">
        <f t="shared" si="0"/>
        <v>10.375</v>
      </c>
      <c r="H17" s="69">
        <v>0</v>
      </c>
      <c r="I17" s="69">
        <v>4.8000000000000001E-2</v>
      </c>
      <c r="J17" s="69">
        <v>10.327</v>
      </c>
      <c r="K17" s="69">
        <v>2012.08</v>
      </c>
      <c r="L17" s="69">
        <f t="shared" si="3"/>
        <v>10.327</v>
      </c>
      <c r="M17" s="69">
        <v>2012.08</v>
      </c>
      <c r="N17" s="70">
        <f t="shared" si="4"/>
        <v>5.1324997018011211E-3</v>
      </c>
      <c r="O17" s="84">
        <v>98.1</v>
      </c>
      <c r="P17" s="71">
        <f t="shared" si="5"/>
        <v>0.50349822074668993</v>
      </c>
      <c r="Q17" s="71">
        <f t="shared" si="6"/>
        <v>307.94998210806727</v>
      </c>
      <c r="R17" s="72">
        <f t="shared" si="7"/>
        <v>30.2098932448014</v>
      </c>
    </row>
    <row r="18" spans="1:22" ht="14.25" customHeight="1" x14ac:dyDescent="0.2">
      <c r="A18" s="598"/>
      <c r="B18" s="365">
        <v>10</v>
      </c>
      <c r="C18" s="527" t="s">
        <v>71</v>
      </c>
      <c r="D18" s="277" t="s">
        <v>31</v>
      </c>
      <c r="E18" s="278">
        <v>12</v>
      </c>
      <c r="F18" s="278"/>
      <c r="G18" s="279">
        <f t="shared" si="0"/>
        <v>2.9060000000000001</v>
      </c>
      <c r="H18" s="279">
        <v>0</v>
      </c>
      <c r="I18" s="279">
        <v>0</v>
      </c>
      <c r="J18" s="279">
        <v>2.9060000000000001</v>
      </c>
      <c r="K18" s="277">
        <v>539.38</v>
      </c>
      <c r="L18" s="279">
        <f t="shared" si="3"/>
        <v>2.9060000000000001</v>
      </c>
      <c r="M18" s="277">
        <v>539.38</v>
      </c>
      <c r="N18" s="271">
        <f t="shared" si="4"/>
        <v>5.3876673217397759E-3</v>
      </c>
      <c r="O18" s="141">
        <v>98.1</v>
      </c>
      <c r="P18" s="281">
        <f t="shared" si="5"/>
        <v>0.52853016426267196</v>
      </c>
      <c r="Q18" s="281">
        <f t="shared" si="6"/>
        <v>323.26003930438657</v>
      </c>
      <c r="R18" s="282">
        <f t="shared" si="7"/>
        <v>31.711809855760318</v>
      </c>
    </row>
    <row r="19" spans="1:22" ht="13.5" customHeight="1" x14ac:dyDescent="0.2">
      <c r="A19" s="598"/>
      <c r="B19" s="364">
        <v>11</v>
      </c>
      <c r="C19" s="275" t="s">
        <v>89</v>
      </c>
      <c r="D19" s="67" t="s">
        <v>31</v>
      </c>
      <c r="E19" s="68">
        <v>24</v>
      </c>
      <c r="F19" s="68"/>
      <c r="G19" s="69">
        <f t="shared" si="0"/>
        <v>7.7839999999999998</v>
      </c>
      <c r="H19" s="69">
        <v>0</v>
      </c>
      <c r="I19" s="69">
        <v>0</v>
      </c>
      <c r="J19" s="69">
        <v>7.7839999999999998</v>
      </c>
      <c r="K19" s="69">
        <v>1274.6600000000001</v>
      </c>
      <c r="L19" s="69">
        <f t="shared" si="3"/>
        <v>7.7839999999999998</v>
      </c>
      <c r="M19" s="69">
        <v>1274.6600000000001</v>
      </c>
      <c r="N19" s="165">
        <f t="shared" si="4"/>
        <v>6.1067264996155831E-3</v>
      </c>
      <c r="O19" s="84">
        <v>98.1</v>
      </c>
      <c r="P19" s="71">
        <f t="shared" si="5"/>
        <v>0.5990698696122887</v>
      </c>
      <c r="Q19" s="71">
        <f t="shared" si="6"/>
        <v>366.403589976935</v>
      </c>
      <c r="R19" s="72">
        <f t="shared" si="7"/>
        <v>35.944192176737317</v>
      </c>
    </row>
    <row r="20" spans="1:22" ht="14.25" customHeight="1" x14ac:dyDescent="0.2">
      <c r="A20" s="598"/>
      <c r="B20" s="364">
        <v>12</v>
      </c>
      <c r="C20" s="275" t="s">
        <v>30</v>
      </c>
      <c r="D20" s="67" t="s">
        <v>31</v>
      </c>
      <c r="E20" s="68">
        <v>19</v>
      </c>
      <c r="F20" s="68">
        <v>1986</v>
      </c>
      <c r="G20" s="69">
        <f t="shared" si="0"/>
        <v>7.0730000000000004</v>
      </c>
      <c r="H20" s="69">
        <v>0</v>
      </c>
      <c r="I20" s="69">
        <v>0</v>
      </c>
      <c r="J20" s="69">
        <v>7.0730000000000004</v>
      </c>
      <c r="K20" s="69">
        <v>1120.5999999999999</v>
      </c>
      <c r="L20" s="69">
        <f t="shared" si="3"/>
        <v>7.0730000000000004</v>
      </c>
      <c r="M20" s="69">
        <v>1120.5999999999999</v>
      </c>
      <c r="N20" s="70">
        <f t="shared" si="4"/>
        <v>6.3117972514724263E-3</v>
      </c>
      <c r="O20" s="84">
        <v>98.1</v>
      </c>
      <c r="P20" s="71">
        <f t="shared" si="5"/>
        <v>0.61918731036944497</v>
      </c>
      <c r="Q20" s="71">
        <f t="shared" si="6"/>
        <v>378.70783508834558</v>
      </c>
      <c r="R20" s="72">
        <f t="shared" si="7"/>
        <v>37.151238622166694</v>
      </c>
    </row>
    <row r="21" spans="1:22" ht="14.25" customHeight="1" x14ac:dyDescent="0.2">
      <c r="A21" s="598"/>
      <c r="B21" s="364">
        <v>13</v>
      </c>
      <c r="C21" s="276" t="s">
        <v>39</v>
      </c>
      <c r="D21" s="277" t="s">
        <v>31</v>
      </c>
      <c r="E21" s="278">
        <v>10</v>
      </c>
      <c r="F21" s="278">
        <v>1997</v>
      </c>
      <c r="G21" s="279">
        <f t="shared" si="0"/>
        <v>5.2510000000000003</v>
      </c>
      <c r="H21" s="279">
        <v>0</v>
      </c>
      <c r="I21" s="279">
        <v>0</v>
      </c>
      <c r="J21" s="279">
        <v>5.2510000000000003</v>
      </c>
      <c r="K21" s="279">
        <v>822.7</v>
      </c>
      <c r="L21" s="279">
        <f t="shared" si="3"/>
        <v>5.2510000000000003</v>
      </c>
      <c r="M21" s="279">
        <v>822.7</v>
      </c>
      <c r="N21" s="70">
        <f t="shared" si="4"/>
        <v>6.3826425185365262E-3</v>
      </c>
      <c r="O21" s="272">
        <v>98.1</v>
      </c>
      <c r="P21" s="281">
        <f t="shared" si="5"/>
        <v>0.62613723106843322</v>
      </c>
      <c r="Q21" s="281">
        <f t="shared" si="6"/>
        <v>382.95855111219157</v>
      </c>
      <c r="R21" s="282">
        <f t="shared" si="7"/>
        <v>37.568233864105991</v>
      </c>
    </row>
    <row r="22" spans="1:22" ht="13.5" customHeight="1" x14ac:dyDescent="0.2">
      <c r="A22" s="598"/>
      <c r="B22" s="364">
        <v>14</v>
      </c>
      <c r="C22" s="275" t="s">
        <v>99</v>
      </c>
      <c r="D22" s="168" t="s">
        <v>47</v>
      </c>
      <c r="E22" s="68">
        <v>8</v>
      </c>
      <c r="F22" s="68"/>
      <c r="G22" s="69">
        <f t="shared" si="0"/>
        <v>3.234</v>
      </c>
      <c r="H22" s="69">
        <v>0</v>
      </c>
      <c r="I22" s="69">
        <v>0</v>
      </c>
      <c r="J22" s="69">
        <v>3.234</v>
      </c>
      <c r="K22" s="67">
        <v>488.96</v>
      </c>
      <c r="L22" s="69">
        <f t="shared" si="3"/>
        <v>3.234</v>
      </c>
      <c r="M22" s="67">
        <v>488.96</v>
      </c>
      <c r="N22" s="70">
        <f t="shared" si="4"/>
        <v>6.6140379581151832E-3</v>
      </c>
      <c r="O22" s="84">
        <v>98.1</v>
      </c>
      <c r="P22" s="71">
        <f t="shared" si="5"/>
        <v>0.64883712369109947</v>
      </c>
      <c r="Q22" s="71">
        <f t="shared" si="6"/>
        <v>396.84227748691097</v>
      </c>
      <c r="R22" s="72">
        <f t="shared" si="7"/>
        <v>38.930227421465965</v>
      </c>
    </row>
    <row r="23" spans="1:22" ht="15" customHeight="1" x14ac:dyDescent="0.2">
      <c r="A23" s="598"/>
      <c r="B23" s="364">
        <v>15</v>
      </c>
      <c r="C23" s="275" t="s">
        <v>101</v>
      </c>
      <c r="D23" s="168" t="s">
        <v>47</v>
      </c>
      <c r="E23" s="68">
        <v>12</v>
      </c>
      <c r="F23" s="68"/>
      <c r="G23" s="69">
        <f t="shared" si="0"/>
        <v>5.1059999999999999</v>
      </c>
      <c r="H23" s="69">
        <v>0</v>
      </c>
      <c r="I23" s="69">
        <v>0</v>
      </c>
      <c r="J23" s="69">
        <v>5.1059999999999999</v>
      </c>
      <c r="K23" s="67">
        <v>731.56</v>
      </c>
      <c r="L23" s="69">
        <f t="shared" si="3"/>
        <v>5.1059999999999999</v>
      </c>
      <c r="M23" s="67">
        <v>731.56</v>
      </c>
      <c r="N23" s="70">
        <f t="shared" si="4"/>
        <v>6.9796052271857405E-3</v>
      </c>
      <c r="O23" s="84">
        <v>98.1</v>
      </c>
      <c r="P23" s="71">
        <f t="shared" si="5"/>
        <v>0.68469927278692111</v>
      </c>
      <c r="Q23" s="71">
        <f t="shared" si="6"/>
        <v>418.77631363114443</v>
      </c>
      <c r="R23" s="72">
        <f>Q23*O23/1000</f>
        <v>41.081956367215263</v>
      </c>
    </row>
    <row r="24" spans="1:22" ht="15" customHeight="1" x14ac:dyDescent="0.2">
      <c r="A24" s="598"/>
      <c r="B24" s="364">
        <v>16</v>
      </c>
      <c r="C24" s="362" t="s">
        <v>69</v>
      </c>
      <c r="D24" s="168" t="s">
        <v>47</v>
      </c>
      <c r="E24" s="68">
        <v>24</v>
      </c>
      <c r="F24" s="68"/>
      <c r="G24" s="69">
        <f t="shared" si="0"/>
        <v>7.1049999999999995</v>
      </c>
      <c r="H24" s="69">
        <v>0.255</v>
      </c>
      <c r="I24" s="69">
        <v>0.23599999999999999</v>
      </c>
      <c r="J24" s="69">
        <v>6.6139999999999999</v>
      </c>
      <c r="K24" s="67">
        <v>940.14</v>
      </c>
      <c r="L24" s="69">
        <f t="shared" si="3"/>
        <v>6.6139999999999999</v>
      </c>
      <c r="M24" s="67">
        <v>940.14</v>
      </c>
      <c r="N24" s="70">
        <f t="shared" si="4"/>
        <v>7.035122428574468E-3</v>
      </c>
      <c r="O24" s="84">
        <v>98.1</v>
      </c>
      <c r="P24" s="71">
        <f t="shared" si="5"/>
        <v>0.69014551024315529</v>
      </c>
      <c r="Q24" s="71">
        <f t="shared" si="6"/>
        <v>422.10734571446807</v>
      </c>
      <c r="R24" s="72">
        <f t="shared" si="7"/>
        <v>41.408730614589317</v>
      </c>
    </row>
    <row r="25" spans="1:22" ht="15" customHeight="1" x14ac:dyDescent="0.2">
      <c r="A25" s="598"/>
      <c r="B25" s="528">
        <v>17</v>
      </c>
      <c r="C25" s="529" t="s">
        <v>72</v>
      </c>
      <c r="D25" s="162" t="s">
        <v>31</v>
      </c>
      <c r="E25" s="163">
        <v>33</v>
      </c>
      <c r="F25" s="163"/>
      <c r="G25" s="164">
        <f t="shared" si="0"/>
        <v>14.476000000000001</v>
      </c>
      <c r="H25" s="164">
        <v>0</v>
      </c>
      <c r="I25" s="164">
        <v>0</v>
      </c>
      <c r="J25" s="164">
        <v>14.476000000000001</v>
      </c>
      <c r="K25" s="162">
        <v>1981.22</v>
      </c>
      <c r="L25" s="164">
        <f t="shared" si="3"/>
        <v>14.476000000000001</v>
      </c>
      <c r="M25" s="162">
        <v>1981.22</v>
      </c>
      <c r="N25" s="70">
        <f t="shared" si="4"/>
        <v>7.3066090590646173E-3</v>
      </c>
      <c r="O25" s="132">
        <v>98.1</v>
      </c>
      <c r="P25" s="166">
        <f t="shared" si="5"/>
        <v>0.71677834869423895</v>
      </c>
      <c r="Q25" s="166">
        <f t="shared" si="6"/>
        <v>438.39654354387704</v>
      </c>
      <c r="R25" s="167">
        <f t="shared" si="7"/>
        <v>43.006700921654335</v>
      </c>
    </row>
    <row r="26" spans="1:22" ht="15" customHeight="1" x14ac:dyDescent="0.25">
      <c r="A26" s="598"/>
      <c r="B26" s="364">
        <v>18</v>
      </c>
      <c r="C26" s="275" t="s">
        <v>37</v>
      </c>
      <c r="D26" s="67" t="s">
        <v>31</v>
      </c>
      <c r="E26" s="68">
        <v>46</v>
      </c>
      <c r="F26" s="68">
        <v>1960</v>
      </c>
      <c r="G26" s="69">
        <f t="shared" si="0"/>
        <v>13.465999999999999</v>
      </c>
      <c r="H26" s="69">
        <v>0</v>
      </c>
      <c r="I26" s="69">
        <v>0</v>
      </c>
      <c r="J26" s="69">
        <v>13.465999999999999</v>
      </c>
      <c r="K26" s="69">
        <v>1834.68</v>
      </c>
      <c r="L26" s="69">
        <f t="shared" si="3"/>
        <v>13.465999999999999</v>
      </c>
      <c r="M26" s="69">
        <v>1834.68</v>
      </c>
      <c r="N26" s="70">
        <f t="shared" si="4"/>
        <v>7.3396995661368734E-3</v>
      </c>
      <c r="O26" s="84">
        <v>98.1</v>
      </c>
      <c r="P26" s="71">
        <f t="shared" si="5"/>
        <v>0.72002452743802725</v>
      </c>
      <c r="Q26" s="71">
        <f t="shared" si="6"/>
        <v>440.38197396821238</v>
      </c>
      <c r="R26" s="72">
        <f t="shared" si="7"/>
        <v>43.201471646281625</v>
      </c>
      <c r="V26"/>
    </row>
    <row r="27" spans="1:22" s="19" customFormat="1" ht="15" customHeight="1" x14ac:dyDescent="0.2">
      <c r="A27" s="598"/>
      <c r="B27" s="365">
        <v>19</v>
      </c>
      <c r="C27" s="276" t="s">
        <v>46</v>
      </c>
      <c r="D27" s="512" t="s">
        <v>47</v>
      </c>
      <c r="E27" s="278">
        <v>18</v>
      </c>
      <c r="F27" s="278"/>
      <c r="G27" s="279">
        <f t="shared" si="0"/>
        <v>9.99</v>
      </c>
      <c r="H27" s="279">
        <v>0</v>
      </c>
      <c r="I27" s="279">
        <v>0</v>
      </c>
      <c r="J27" s="279">
        <v>9.99</v>
      </c>
      <c r="K27" s="279">
        <v>1319.16</v>
      </c>
      <c r="L27" s="279">
        <f t="shared" si="3"/>
        <v>9.99</v>
      </c>
      <c r="M27" s="279">
        <v>1319.16</v>
      </c>
      <c r="N27" s="280">
        <f t="shared" si="4"/>
        <v>7.5730010006367686E-3</v>
      </c>
      <c r="O27" s="141">
        <v>98.1</v>
      </c>
      <c r="P27" s="281">
        <f t="shared" si="5"/>
        <v>0.74291139816246698</v>
      </c>
      <c r="Q27" s="281">
        <f t="shared" si="6"/>
        <v>454.38006003820612</v>
      </c>
      <c r="R27" s="282">
        <f t="shared" si="7"/>
        <v>44.574683889748016</v>
      </c>
      <c r="S27" s="18"/>
      <c r="T27" s="18"/>
      <c r="U27" s="18"/>
    </row>
    <row r="28" spans="1:22" ht="14.25" customHeight="1" x14ac:dyDescent="0.2">
      <c r="A28" s="598"/>
      <c r="B28" s="364">
        <v>20</v>
      </c>
      <c r="C28" s="259" t="s">
        <v>38</v>
      </c>
      <c r="D28" s="67" t="s">
        <v>31</v>
      </c>
      <c r="E28" s="68">
        <v>48</v>
      </c>
      <c r="F28" s="68">
        <v>1962</v>
      </c>
      <c r="G28" s="69">
        <f t="shared" si="0"/>
        <v>14.808999999999999</v>
      </c>
      <c r="H28" s="69">
        <v>0</v>
      </c>
      <c r="I28" s="69">
        <v>0</v>
      </c>
      <c r="J28" s="69">
        <v>14.808999999999999</v>
      </c>
      <c r="K28" s="69">
        <v>1908.69</v>
      </c>
      <c r="L28" s="69">
        <f t="shared" si="3"/>
        <v>14.808999999999999</v>
      </c>
      <c r="M28" s="69">
        <v>1908.69</v>
      </c>
      <c r="N28" s="70">
        <f t="shared" si="4"/>
        <v>7.7587245702549906E-3</v>
      </c>
      <c r="O28" s="84">
        <v>98.1</v>
      </c>
      <c r="P28" s="71">
        <f t="shared" si="5"/>
        <v>0.76113088034201448</v>
      </c>
      <c r="Q28" s="71">
        <f t="shared" si="6"/>
        <v>465.52347421529942</v>
      </c>
      <c r="R28" s="72">
        <f t="shared" si="7"/>
        <v>45.667852820520871</v>
      </c>
    </row>
    <row r="29" spans="1:22" ht="15.75" customHeight="1" x14ac:dyDescent="0.2">
      <c r="A29" s="598"/>
      <c r="B29" s="364">
        <v>21</v>
      </c>
      <c r="C29" s="259" t="s">
        <v>35</v>
      </c>
      <c r="D29" s="67" t="s">
        <v>31</v>
      </c>
      <c r="E29" s="68">
        <v>8</v>
      </c>
      <c r="F29" s="68">
        <v>1966</v>
      </c>
      <c r="G29" s="69">
        <f t="shared" si="0"/>
        <v>2.726</v>
      </c>
      <c r="H29" s="69">
        <v>0</v>
      </c>
      <c r="I29" s="69">
        <v>0</v>
      </c>
      <c r="J29" s="69">
        <v>2.726</v>
      </c>
      <c r="K29" s="69">
        <v>350.21</v>
      </c>
      <c r="L29" s="69">
        <f t="shared" si="3"/>
        <v>2.726</v>
      </c>
      <c r="M29" s="69">
        <v>350.21</v>
      </c>
      <c r="N29" s="70">
        <f t="shared" si="4"/>
        <v>7.7839010879186777E-3</v>
      </c>
      <c r="O29" s="84">
        <v>98.1</v>
      </c>
      <c r="P29" s="71">
        <f t="shared" si="5"/>
        <v>0.76360069672482223</v>
      </c>
      <c r="Q29" s="71">
        <f t="shared" si="6"/>
        <v>467.03406527512067</v>
      </c>
      <c r="R29" s="72">
        <f t="shared" si="7"/>
        <v>45.816041803489334</v>
      </c>
    </row>
    <row r="30" spans="1:22" ht="15" customHeight="1" x14ac:dyDescent="0.2">
      <c r="A30" s="598"/>
      <c r="B30" s="365">
        <v>22</v>
      </c>
      <c r="C30" s="382" t="s">
        <v>53</v>
      </c>
      <c r="D30" s="530" t="s">
        <v>31</v>
      </c>
      <c r="E30" s="278">
        <v>7</v>
      </c>
      <c r="F30" s="278"/>
      <c r="G30" s="279">
        <f t="shared" si="0"/>
        <v>2.6459999999999999</v>
      </c>
      <c r="H30" s="279">
        <v>0</v>
      </c>
      <c r="I30" s="279">
        <v>0</v>
      </c>
      <c r="J30" s="279">
        <v>2.6459999999999999</v>
      </c>
      <c r="K30" s="277">
        <v>310.77</v>
      </c>
      <c r="L30" s="279">
        <f t="shared" si="3"/>
        <v>2.6459999999999999</v>
      </c>
      <c r="M30" s="277">
        <v>310.77</v>
      </c>
      <c r="N30" s="70">
        <f t="shared" si="4"/>
        <v>8.5143353605560378E-3</v>
      </c>
      <c r="O30" s="141">
        <v>98.1</v>
      </c>
      <c r="P30" s="281">
        <f t="shared" si="5"/>
        <v>0.83525629887054731</v>
      </c>
      <c r="Q30" s="281">
        <f t="shared" si="6"/>
        <v>510.86012163336227</v>
      </c>
      <c r="R30" s="282">
        <f t="shared" si="7"/>
        <v>50.115377932232832</v>
      </c>
    </row>
    <row r="31" spans="1:22" ht="12.75" customHeight="1" x14ac:dyDescent="0.2">
      <c r="A31" s="598"/>
      <c r="B31" s="364">
        <v>23</v>
      </c>
      <c r="C31" s="275" t="s">
        <v>43</v>
      </c>
      <c r="D31" s="67" t="s">
        <v>31</v>
      </c>
      <c r="E31" s="68">
        <v>8</v>
      </c>
      <c r="F31" s="68">
        <v>1966</v>
      </c>
      <c r="G31" s="69">
        <f t="shared" si="0"/>
        <v>3.0209999999999999</v>
      </c>
      <c r="H31" s="69">
        <v>0</v>
      </c>
      <c r="I31" s="69">
        <v>0</v>
      </c>
      <c r="J31" s="69">
        <v>3.0209999999999999</v>
      </c>
      <c r="K31" s="69">
        <v>353.96</v>
      </c>
      <c r="L31" s="69">
        <f t="shared" si="3"/>
        <v>3.0209999999999999</v>
      </c>
      <c r="M31" s="69">
        <v>353.96</v>
      </c>
      <c r="N31" s="70">
        <f t="shared" si="4"/>
        <v>8.5348626963498708E-3</v>
      </c>
      <c r="O31" s="84">
        <v>98.1</v>
      </c>
      <c r="P31" s="71">
        <f t="shared" si="5"/>
        <v>0.83727003051192228</v>
      </c>
      <c r="Q31" s="71">
        <f t="shared" si="6"/>
        <v>512.09176178099221</v>
      </c>
      <c r="R31" s="72">
        <f t="shared" si="7"/>
        <v>50.236201830715331</v>
      </c>
    </row>
    <row r="32" spans="1:22" ht="15" customHeight="1" thickBot="1" x14ac:dyDescent="0.25">
      <c r="A32" s="599"/>
      <c r="B32" s="370">
        <v>24</v>
      </c>
      <c r="C32" s="314" t="s">
        <v>40</v>
      </c>
      <c r="D32" s="270" t="s">
        <v>31</v>
      </c>
      <c r="E32" s="268">
        <v>18</v>
      </c>
      <c r="F32" s="268"/>
      <c r="G32" s="269">
        <f t="shared" si="0"/>
        <v>9.6509999999999998</v>
      </c>
      <c r="H32" s="269">
        <v>2.5499999999999998</v>
      </c>
      <c r="I32" s="269">
        <v>0.17699999999999999</v>
      </c>
      <c r="J32" s="269">
        <v>6.9240000000000004</v>
      </c>
      <c r="K32" s="270">
        <v>704.53</v>
      </c>
      <c r="L32" s="269">
        <f t="shared" si="3"/>
        <v>6.9240000000000004</v>
      </c>
      <c r="M32" s="270">
        <v>704.53</v>
      </c>
      <c r="N32" s="271">
        <f t="shared" si="4"/>
        <v>9.827828481398947E-3</v>
      </c>
      <c r="O32" s="272">
        <v>98.1</v>
      </c>
      <c r="P32" s="273">
        <f t="shared" si="5"/>
        <v>0.96410997402523668</v>
      </c>
      <c r="Q32" s="273">
        <f t="shared" si="6"/>
        <v>589.66970888393678</v>
      </c>
      <c r="R32" s="274">
        <f t="shared" si="7"/>
        <v>57.846598441514196</v>
      </c>
    </row>
    <row r="33" spans="1:18" s="19" customFormat="1" ht="15" customHeight="1" x14ac:dyDescent="0.2">
      <c r="A33" s="594" t="s">
        <v>82</v>
      </c>
      <c r="B33" s="358">
        <v>25</v>
      </c>
      <c r="C33" s="285" t="s">
        <v>49</v>
      </c>
      <c r="D33" s="286" t="s">
        <v>47</v>
      </c>
      <c r="E33" s="37">
        <v>7</v>
      </c>
      <c r="F33" s="37"/>
      <c r="G33" s="38">
        <f t="shared" si="0"/>
        <v>5.8440000000000003</v>
      </c>
      <c r="H33" s="38">
        <v>0</v>
      </c>
      <c r="I33" s="38">
        <v>0</v>
      </c>
      <c r="J33" s="38">
        <v>5.8440000000000003</v>
      </c>
      <c r="K33" s="36">
        <v>562.04999999999995</v>
      </c>
      <c r="L33" s="38">
        <f t="shared" si="3"/>
        <v>5.8440000000000003</v>
      </c>
      <c r="M33" s="36">
        <v>562.04999999999995</v>
      </c>
      <c r="N33" s="39">
        <f t="shared" si="4"/>
        <v>1.0397651454496932E-2</v>
      </c>
      <c r="O33" s="287">
        <v>98.1</v>
      </c>
      <c r="P33" s="40">
        <f t="shared" si="5"/>
        <v>1.0200096076861489</v>
      </c>
      <c r="Q33" s="40">
        <f t="shared" si="6"/>
        <v>623.85908726981597</v>
      </c>
      <c r="R33" s="41">
        <f t="shared" si="7"/>
        <v>61.200576461168943</v>
      </c>
    </row>
    <row r="34" spans="1:18" ht="14.25" customHeight="1" x14ac:dyDescent="0.2">
      <c r="A34" s="595"/>
      <c r="B34" s="290">
        <v>26</v>
      </c>
      <c r="C34" s="315" t="s">
        <v>54</v>
      </c>
      <c r="D34" s="292" t="s">
        <v>47</v>
      </c>
      <c r="E34" s="217">
        <v>18</v>
      </c>
      <c r="F34" s="217"/>
      <c r="G34" s="218">
        <f t="shared" si="0"/>
        <v>8.5410000000000004</v>
      </c>
      <c r="H34" s="218">
        <v>0</v>
      </c>
      <c r="I34" s="218">
        <v>0</v>
      </c>
      <c r="J34" s="218">
        <v>8.5410000000000004</v>
      </c>
      <c r="K34" s="216">
        <v>801.57</v>
      </c>
      <c r="L34" s="218">
        <f t="shared" si="3"/>
        <v>8.5410000000000004</v>
      </c>
      <c r="M34" s="216">
        <v>801.57</v>
      </c>
      <c r="N34" s="233">
        <f t="shared" si="4"/>
        <v>1.0655338897413826E-2</v>
      </c>
      <c r="O34" s="293">
        <v>98.1</v>
      </c>
      <c r="P34" s="220">
        <f t="shared" si="5"/>
        <v>1.0452887458362963</v>
      </c>
      <c r="Q34" s="220">
        <f t="shared" si="6"/>
        <v>639.32033384482952</v>
      </c>
      <c r="R34" s="221">
        <f t="shared" si="7"/>
        <v>62.717324750177774</v>
      </c>
    </row>
    <row r="35" spans="1:18" ht="12.75" customHeight="1" x14ac:dyDescent="0.2">
      <c r="A35" s="595"/>
      <c r="B35" s="294">
        <v>27</v>
      </c>
      <c r="C35" s="224" t="s">
        <v>85</v>
      </c>
      <c r="D35" s="28" t="s">
        <v>47</v>
      </c>
      <c r="E35" s="29">
        <v>20</v>
      </c>
      <c r="F35" s="29"/>
      <c r="G35" s="30">
        <f t="shared" si="0"/>
        <v>8.1289999999999996</v>
      </c>
      <c r="H35" s="30">
        <v>0</v>
      </c>
      <c r="I35" s="30">
        <v>0</v>
      </c>
      <c r="J35" s="30">
        <v>8.1289999999999996</v>
      </c>
      <c r="K35" s="30">
        <v>1073.3399999999999</v>
      </c>
      <c r="L35" s="30">
        <f t="shared" si="3"/>
        <v>8.1289999999999996</v>
      </c>
      <c r="M35" s="30">
        <v>752.43</v>
      </c>
      <c r="N35" s="31">
        <f t="shared" si="4"/>
        <v>1.0803662799197268E-2</v>
      </c>
      <c r="O35" s="32">
        <v>98.1</v>
      </c>
      <c r="P35" s="33">
        <f t="shared" si="5"/>
        <v>1.059839320601252</v>
      </c>
      <c r="Q35" s="33">
        <f t="shared" si="6"/>
        <v>648.21976795183616</v>
      </c>
      <c r="R35" s="42">
        <f t="shared" si="7"/>
        <v>63.590359236075123</v>
      </c>
    </row>
    <row r="36" spans="1:18" ht="12.75" customHeight="1" x14ac:dyDescent="0.2">
      <c r="A36" s="595"/>
      <c r="B36" s="294">
        <v>28</v>
      </c>
      <c r="C36" s="224" t="s">
        <v>77</v>
      </c>
      <c r="D36" s="28" t="s">
        <v>47</v>
      </c>
      <c r="E36" s="29">
        <v>14</v>
      </c>
      <c r="F36" s="29">
        <v>1966</v>
      </c>
      <c r="G36" s="30">
        <f t="shared" si="0"/>
        <v>5.28</v>
      </c>
      <c r="H36" s="30">
        <v>0</v>
      </c>
      <c r="I36" s="30">
        <v>0</v>
      </c>
      <c r="J36" s="30">
        <v>5.28</v>
      </c>
      <c r="K36" s="30">
        <v>487.55</v>
      </c>
      <c r="L36" s="30">
        <f t="shared" si="3"/>
        <v>5.28</v>
      </c>
      <c r="M36" s="30">
        <v>487.55</v>
      </c>
      <c r="N36" s="31">
        <f t="shared" si="4"/>
        <v>1.0829658496564455E-2</v>
      </c>
      <c r="O36" s="32">
        <v>98.1</v>
      </c>
      <c r="P36" s="33">
        <f t="shared" si="5"/>
        <v>1.0623894985129729</v>
      </c>
      <c r="Q36" s="33">
        <f t="shared" si="6"/>
        <v>649.77950979386731</v>
      </c>
      <c r="R36" s="42">
        <f t="shared" si="7"/>
        <v>63.743369910778377</v>
      </c>
    </row>
    <row r="37" spans="1:18" ht="13.5" customHeight="1" x14ac:dyDescent="0.2">
      <c r="A37" s="595"/>
      <c r="B37" s="294">
        <v>29</v>
      </c>
      <c r="C37" s="224" t="s">
        <v>86</v>
      </c>
      <c r="D37" s="28" t="s">
        <v>47</v>
      </c>
      <c r="E37" s="29">
        <v>32</v>
      </c>
      <c r="F37" s="29"/>
      <c r="G37" s="30">
        <f t="shared" si="0"/>
        <v>18.577999999999999</v>
      </c>
      <c r="H37" s="30">
        <v>0</v>
      </c>
      <c r="I37" s="30">
        <v>0</v>
      </c>
      <c r="J37" s="30">
        <v>18.577999999999999</v>
      </c>
      <c r="K37" s="30">
        <v>1770.01</v>
      </c>
      <c r="L37" s="30">
        <f t="shared" si="3"/>
        <v>18.577999999999999</v>
      </c>
      <c r="M37" s="30">
        <v>1705.02</v>
      </c>
      <c r="N37" s="31">
        <f t="shared" si="4"/>
        <v>1.0896059870265451E-2</v>
      </c>
      <c r="O37" s="32">
        <v>98.1</v>
      </c>
      <c r="P37" s="33">
        <f t="shared" si="5"/>
        <v>1.0689034732730407</v>
      </c>
      <c r="Q37" s="33">
        <f t="shared" si="6"/>
        <v>653.76359221592702</v>
      </c>
      <c r="R37" s="42">
        <f t="shared" si="7"/>
        <v>64.134208396382434</v>
      </c>
    </row>
    <row r="38" spans="1:18" ht="12.75" customHeight="1" x14ac:dyDescent="0.2">
      <c r="A38" s="595"/>
      <c r="B38" s="294">
        <v>30</v>
      </c>
      <c r="C38" s="225" t="s">
        <v>60</v>
      </c>
      <c r="D38" s="59" t="s">
        <v>47</v>
      </c>
      <c r="E38" s="29">
        <v>1</v>
      </c>
      <c r="F38" s="29"/>
      <c r="G38" s="30">
        <f t="shared" si="0"/>
        <v>0.53700000000000003</v>
      </c>
      <c r="H38" s="30">
        <v>0</v>
      </c>
      <c r="I38" s="30">
        <v>0</v>
      </c>
      <c r="J38" s="30">
        <v>0.53700000000000003</v>
      </c>
      <c r="K38" s="28">
        <v>47</v>
      </c>
      <c r="L38" s="30">
        <f t="shared" si="3"/>
        <v>0.53700000000000003</v>
      </c>
      <c r="M38" s="28">
        <v>47</v>
      </c>
      <c r="N38" s="31">
        <f t="shared" si="4"/>
        <v>1.1425531914893618E-2</v>
      </c>
      <c r="O38" s="32">
        <v>98.1</v>
      </c>
      <c r="P38" s="33">
        <f t="shared" si="5"/>
        <v>1.1208446808510639</v>
      </c>
      <c r="Q38" s="33">
        <f t="shared" si="6"/>
        <v>685.53191489361711</v>
      </c>
      <c r="R38" s="42">
        <f t="shared" si="7"/>
        <v>67.250680851063834</v>
      </c>
    </row>
    <row r="39" spans="1:18" ht="12.75" customHeight="1" x14ac:dyDescent="0.2">
      <c r="A39" s="595"/>
      <c r="B39" s="294">
        <v>31</v>
      </c>
      <c r="C39" s="225" t="s">
        <v>73</v>
      </c>
      <c r="D39" s="59" t="s">
        <v>47</v>
      </c>
      <c r="E39" s="29">
        <v>5</v>
      </c>
      <c r="F39" s="29"/>
      <c r="G39" s="30">
        <f t="shared" si="0"/>
        <v>4.3</v>
      </c>
      <c r="H39" s="30">
        <v>0</v>
      </c>
      <c r="I39" s="30">
        <v>0</v>
      </c>
      <c r="J39" s="30">
        <v>4.3</v>
      </c>
      <c r="K39" s="28">
        <v>374.02</v>
      </c>
      <c r="L39" s="30">
        <f t="shared" si="3"/>
        <v>4.3</v>
      </c>
      <c r="M39" s="28">
        <v>374.02</v>
      </c>
      <c r="N39" s="31">
        <f t="shared" si="4"/>
        <v>1.1496711405807176E-2</v>
      </c>
      <c r="O39" s="32">
        <v>98.1</v>
      </c>
      <c r="P39" s="33">
        <f t="shared" si="5"/>
        <v>1.1278273889096839</v>
      </c>
      <c r="Q39" s="33">
        <f t="shared" si="6"/>
        <v>689.80268434843049</v>
      </c>
      <c r="R39" s="42">
        <f t="shared" si="7"/>
        <v>67.669643334581025</v>
      </c>
    </row>
    <row r="40" spans="1:18" ht="12.75" customHeight="1" x14ac:dyDescent="0.2">
      <c r="A40" s="595"/>
      <c r="B40" s="294">
        <v>32</v>
      </c>
      <c r="C40" s="315" t="s">
        <v>65</v>
      </c>
      <c r="D40" s="216" t="s">
        <v>47</v>
      </c>
      <c r="E40" s="217">
        <v>6</v>
      </c>
      <c r="F40" s="217">
        <v>1971</v>
      </c>
      <c r="G40" s="218">
        <f t="shared" si="0"/>
        <v>3.9540000000000002</v>
      </c>
      <c r="H40" s="218">
        <v>0</v>
      </c>
      <c r="I40" s="218">
        <v>0</v>
      </c>
      <c r="J40" s="218">
        <v>3.9540000000000002</v>
      </c>
      <c r="K40" s="218">
        <v>328.45</v>
      </c>
      <c r="L40" s="218">
        <f t="shared" si="3"/>
        <v>3.9540000000000002</v>
      </c>
      <c r="M40" s="218">
        <v>328.45</v>
      </c>
      <c r="N40" s="31">
        <f t="shared" si="4"/>
        <v>1.2038362003349064E-2</v>
      </c>
      <c r="O40" s="293">
        <v>98.1</v>
      </c>
      <c r="P40" s="220">
        <f t="shared" si="5"/>
        <v>1.1809633125285433</v>
      </c>
      <c r="Q40" s="220">
        <f t="shared" si="6"/>
        <v>722.30172020094381</v>
      </c>
      <c r="R40" s="221">
        <f t="shared" si="7"/>
        <v>70.857798751712593</v>
      </c>
    </row>
    <row r="41" spans="1:18" ht="14.25" customHeight="1" x14ac:dyDescent="0.2">
      <c r="A41" s="595"/>
      <c r="B41" s="294">
        <v>33</v>
      </c>
      <c r="C41" s="224" t="s">
        <v>88</v>
      </c>
      <c r="D41" s="28" t="s">
        <v>47</v>
      </c>
      <c r="E41" s="29">
        <v>20</v>
      </c>
      <c r="F41" s="29"/>
      <c r="G41" s="30">
        <f t="shared" ref="G41:G65" si="8">H41+I41+J41</f>
        <v>12.948</v>
      </c>
      <c r="H41" s="30">
        <v>0</v>
      </c>
      <c r="I41" s="30">
        <v>0</v>
      </c>
      <c r="J41" s="30">
        <v>12.948</v>
      </c>
      <c r="K41" s="30">
        <v>1048.6600000000001</v>
      </c>
      <c r="L41" s="30">
        <f t="shared" si="3"/>
        <v>12.948</v>
      </c>
      <c r="M41" s="30">
        <v>1048.6600000000001</v>
      </c>
      <c r="N41" s="31">
        <f t="shared" ref="N41:N65" si="9">L41/M41</f>
        <v>1.2347185932523411E-2</v>
      </c>
      <c r="O41" s="32">
        <v>98.1</v>
      </c>
      <c r="P41" s="33">
        <f t="shared" si="5"/>
        <v>1.2112589399805465</v>
      </c>
      <c r="Q41" s="33">
        <f t="shared" si="6"/>
        <v>740.83115595140475</v>
      </c>
      <c r="R41" s="42">
        <f t="shared" si="7"/>
        <v>72.675536398832804</v>
      </c>
    </row>
    <row r="42" spans="1:18" ht="12.75" customHeight="1" x14ac:dyDescent="0.2">
      <c r="A42" s="595"/>
      <c r="B42" s="294">
        <v>34</v>
      </c>
      <c r="C42" s="224" t="s">
        <v>57</v>
      </c>
      <c r="D42" s="59" t="s">
        <v>47</v>
      </c>
      <c r="E42" s="29">
        <v>10</v>
      </c>
      <c r="F42" s="29">
        <v>1973</v>
      </c>
      <c r="G42" s="30">
        <f t="shared" si="8"/>
        <v>9.9540000000000006</v>
      </c>
      <c r="H42" s="30">
        <v>0</v>
      </c>
      <c r="I42" s="30">
        <v>0</v>
      </c>
      <c r="J42" s="30">
        <v>9.9540000000000006</v>
      </c>
      <c r="K42" s="30">
        <v>796.55</v>
      </c>
      <c r="L42" s="30">
        <f t="shared" ref="L42:L65" si="10">J42</f>
        <v>9.9540000000000006</v>
      </c>
      <c r="M42" s="30">
        <v>796.55</v>
      </c>
      <c r="N42" s="31">
        <f t="shared" si="9"/>
        <v>1.2496390684828324E-2</v>
      </c>
      <c r="O42" s="32">
        <v>98.1</v>
      </c>
      <c r="P42" s="33">
        <f t="shared" ref="P42:P65" si="11">N42*O42</f>
        <v>1.2258959261816584</v>
      </c>
      <c r="Q42" s="33">
        <f t="shared" ref="Q42:Q65" si="12">N42*60*1000</f>
        <v>749.78344108969941</v>
      </c>
      <c r="R42" s="42">
        <f t="shared" ref="R42:R65" si="13">Q42*O42/1000</f>
        <v>73.553755570899511</v>
      </c>
    </row>
    <row r="43" spans="1:18" ht="12.75" customHeight="1" x14ac:dyDescent="0.2">
      <c r="A43" s="595"/>
      <c r="B43" s="294">
        <v>35</v>
      </c>
      <c r="C43" s="225" t="s">
        <v>70</v>
      </c>
      <c r="D43" s="59" t="s">
        <v>47</v>
      </c>
      <c r="E43" s="29">
        <v>7</v>
      </c>
      <c r="F43" s="29"/>
      <c r="G43" s="30">
        <f t="shared" si="8"/>
        <v>4.3579999999999997</v>
      </c>
      <c r="H43" s="30">
        <v>0</v>
      </c>
      <c r="I43" s="30">
        <v>0</v>
      </c>
      <c r="J43" s="30">
        <v>4.3579999999999997</v>
      </c>
      <c r="K43" s="28">
        <v>341.47</v>
      </c>
      <c r="L43" s="30">
        <f t="shared" si="10"/>
        <v>4.3579999999999997</v>
      </c>
      <c r="M43" s="28">
        <v>341.47</v>
      </c>
      <c r="N43" s="31">
        <f t="shared" si="9"/>
        <v>1.2762468152399916E-2</v>
      </c>
      <c r="O43" s="32">
        <v>98.1</v>
      </c>
      <c r="P43" s="33">
        <f t="shared" si="11"/>
        <v>1.2519981257504318</v>
      </c>
      <c r="Q43" s="33">
        <f t="shared" si="12"/>
        <v>765.748089143995</v>
      </c>
      <c r="R43" s="42">
        <f t="shared" si="13"/>
        <v>75.119887545025904</v>
      </c>
    </row>
    <row r="44" spans="1:18" ht="12.75" customHeight="1" x14ac:dyDescent="0.2">
      <c r="A44" s="595"/>
      <c r="B44" s="294">
        <v>36</v>
      </c>
      <c r="C44" s="224" t="s">
        <v>66</v>
      </c>
      <c r="D44" s="28" t="s">
        <v>47</v>
      </c>
      <c r="E44" s="29">
        <v>45</v>
      </c>
      <c r="F44" s="29">
        <v>1972</v>
      </c>
      <c r="G44" s="30">
        <f t="shared" si="8"/>
        <v>19.541</v>
      </c>
      <c r="H44" s="30">
        <v>0</v>
      </c>
      <c r="I44" s="30">
        <v>0</v>
      </c>
      <c r="J44" s="30">
        <v>19.541</v>
      </c>
      <c r="K44" s="30">
        <v>1525.98</v>
      </c>
      <c r="L44" s="30">
        <f t="shared" si="10"/>
        <v>19.541</v>
      </c>
      <c r="M44" s="30">
        <v>1525.98</v>
      </c>
      <c r="N44" s="31">
        <f t="shared" si="9"/>
        <v>1.2805541357029581E-2</v>
      </c>
      <c r="O44" s="32">
        <v>98.1</v>
      </c>
      <c r="P44" s="33">
        <f t="shared" si="11"/>
        <v>1.2562236071246018</v>
      </c>
      <c r="Q44" s="33">
        <f t="shared" si="12"/>
        <v>768.3324814217749</v>
      </c>
      <c r="R44" s="42">
        <f t="shared" si="13"/>
        <v>75.373416427476116</v>
      </c>
    </row>
    <row r="45" spans="1:18" ht="12.75" customHeight="1" x14ac:dyDescent="0.2">
      <c r="A45" s="595"/>
      <c r="B45" s="290">
        <v>37</v>
      </c>
      <c r="C45" s="291" t="s">
        <v>62</v>
      </c>
      <c r="D45" s="292" t="s">
        <v>47</v>
      </c>
      <c r="E45" s="217">
        <v>10</v>
      </c>
      <c r="F45" s="217"/>
      <c r="G45" s="218">
        <f t="shared" si="8"/>
        <v>8.0169999999999995</v>
      </c>
      <c r="H45" s="218">
        <v>0.255</v>
      </c>
      <c r="I45" s="218">
        <v>9.8000000000000004E-2</v>
      </c>
      <c r="J45" s="218">
        <v>7.6639999999999997</v>
      </c>
      <c r="K45" s="216">
        <v>595.69000000000005</v>
      </c>
      <c r="L45" s="218">
        <f t="shared" si="10"/>
        <v>7.6639999999999997</v>
      </c>
      <c r="M45" s="216">
        <v>595.69000000000005</v>
      </c>
      <c r="N45" s="219">
        <f t="shared" si="9"/>
        <v>1.2865752320838019E-2</v>
      </c>
      <c r="O45" s="293">
        <v>98.1</v>
      </c>
      <c r="P45" s="220">
        <f t="shared" si="11"/>
        <v>1.2621303026742097</v>
      </c>
      <c r="Q45" s="220">
        <f t="shared" si="12"/>
        <v>771.94513925028104</v>
      </c>
      <c r="R45" s="221">
        <f t="shared" si="13"/>
        <v>75.727818160452557</v>
      </c>
    </row>
    <row r="46" spans="1:18" ht="12.75" customHeight="1" x14ac:dyDescent="0.2">
      <c r="A46" s="595"/>
      <c r="B46" s="290">
        <v>38</v>
      </c>
      <c r="C46" s="315" t="s">
        <v>87</v>
      </c>
      <c r="D46" s="216" t="s">
        <v>47</v>
      </c>
      <c r="E46" s="217">
        <v>41</v>
      </c>
      <c r="F46" s="217"/>
      <c r="G46" s="218">
        <f t="shared" si="8"/>
        <v>15.750999999999999</v>
      </c>
      <c r="H46" s="218">
        <v>0</v>
      </c>
      <c r="I46" s="218">
        <v>0</v>
      </c>
      <c r="J46" s="218">
        <v>15.750999999999999</v>
      </c>
      <c r="K46" s="218">
        <v>1275.3499999999999</v>
      </c>
      <c r="L46" s="218">
        <f t="shared" si="10"/>
        <v>15.750999999999999</v>
      </c>
      <c r="M46" s="218">
        <v>1205.51</v>
      </c>
      <c r="N46" s="31">
        <f t="shared" si="9"/>
        <v>1.306583935429818E-2</v>
      </c>
      <c r="O46" s="293">
        <v>98.1</v>
      </c>
      <c r="P46" s="220">
        <f t="shared" si="11"/>
        <v>1.2817588406566514</v>
      </c>
      <c r="Q46" s="220">
        <f t="shared" si="12"/>
        <v>783.9503612578909</v>
      </c>
      <c r="R46" s="221">
        <f t="shared" si="13"/>
        <v>76.905530439399101</v>
      </c>
    </row>
    <row r="47" spans="1:18" ht="12.75" customHeight="1" x14ac:dyDescent="0.2">
      <c r="A47" s="595"/>
      <c r="B47" s="290">
        <v>39</v>
      </c>
      <c r="C47" s="315" t="s">
        <v>55</v>
      </c>
      <c r="D47" s="216" t="s">
        <v>47</v>
      </c>
      <c r="E47" s="217">
        <v>19</v>
      </c>
      <c r="F47" s="217">
        <v>1978</v>
      </c>
      <c r="G47" s="218">
        <f t="shared" si="8"/>
        <v>12.567</v>
      </c>
      <c r="H47" s="218">
        <v>0</v>
      </c>
      <c r="I47" s="218">
        <v>0</v>
      </c>
      <c r="J47" s="218">
        <v>12.567</v>
      </c>
      <c r="K47" s="218">
        <v>961.74</v>
      </c>
      <c r="L47" s="218">
        <f t="shared" si="10"/>
        <v>12.567</v>
      </c>
      <c r="M47" s="218">
        <v>961.74</v>
      </c>
      <c r="N47" s="31">
        <f t="shared" si="9"/>
        <v>1.3066941169130951E-2</v>
      </c>
      <c r="O47" s="293">
        <v>98.1</v>
      </c>
      <c r="P47" s="220">
        <f t="shared" si="11"/>
        <v>1.2818669286917461</v>
      </c>
      <c r="Q47" s="220">
        <f t="shared" si="12"/>
        <v>784.01647014785704</v>
      </c>
      <c r="R47" s="221">
        <f t="shared" si="13"/>
        <v>76.912015721504773</v>
      </c>
    </row>
    <row r="48" spans="1:18" ht="12" customHeight="1" x14ac:dyDescent="0.2">
      <c r="A48" s="595"/>
      <c r="B48" s="294">
        <v>40</v>
      </c>
      <c r="C48" s="225" t="s">
        <v>63</v>
      </c>
      <c r="D48" s="59" t="s">
        <v>47</v>
      </c>
      <c r="E48" s="29">
        <v>11</v>
      </c>
      <c r="F48" s="29"/>
      <c r="G48" s="30">
        <f t="shared" si="8"/>
        <v>8.9890000000000008</v>
      </c>
      <c r="H48" s="30">
        <v>0</v>
      </c>
      <c r="I48" s="30">
        <v>0</v>
      </c>
      <c r="J48" s="30">
        <v>8.9890000000000008</v>
      </c>
      <c r="K48" s="28">
        <v>687.63</v>
      </c>
      <c r="L48" s="30">
        <f t="shared" si="10"/>
        <v>8.9890000000000008</v>
      </c>
      <c r="M48" s="28">
        <v>687.63</v>
      </c>
      <c r="N48" s="31">
        <f t="shared" si="9"/>
        <v>1.3072437211872664E-2</v>
      </c>
      <c r="O48" s="237">
        <v>98.1</v>
      </c>
      <c r="P48" s="33">
        <f t="shared" si="11"/>
        <v>1.2824060904847083</v>
      </c>
      <c r="Q48" s="33">
        <f t="shared" si="12"/>
        <v>784.34623271235978</v>
      </c>
      <c r="R48" s="42">
        <f t="shared" si="13"/>
        <v>76.944365429082495</v>
      </c>
    </row>
    <row r="49" spans="1:18" ht="12" customHeight="1" x14ac:dyDescent="0.2">
      <c r="A49" s="595"/>
      <c r="B49" s="294">
        <v>41</v>
      </c>
      <c r="C49" s="224" t="s">
        <v>52</v>
      </c>
      <c r="D49" s="28" t="s">
        <v>47</v>
      </c>
      <c r="E49" s="29">
        <v>17</v>
      </c>
      <c r="F49" s="29">
        <v>1975</v>
      </c>
      <c r="G49" s="30">
        <f t="shared" si="8"/>
        <v>17.635000000000002</v>
      </c>
      <c r="H49" s="30">
        <v>0</v>
      </c>
      <c r="I49" s="30">
        <v>0</v>
      </c>
      <c r="J49" s="30">
        <v>17.635000000000002</v>
      </c>
      <c r="K49" s="30">
        <v>1315.92</v>
      </c>
      <c r="L49" s="30">
        <f t="shared" si="10"/>
        <v>17.635000000000002</v>
      </c>
      <c r="M49" s="30">
        <v>1315.92</v>
      </c>
      <c r="N49" s="31">
        <f t="shared" si="9"/>
        <v>1.340127059395708E-2</v>
      </c>
      <c r="O49" s="32">
        <v>98.1</v>
      </c>
      <c r="P49" s="33">
        <f t="shared" si="11"/>
        <v>1.3146646452671895</v>
      </c>
      <c r="Q49" s="33">
        <f t="shared" si="12"/>
        <v>804.07623563742482</v>
      </c>
      <c r="R49" s="42">
        <f t="shared" si="13"/>
        <v>78.879878716031371</v>
      </c>
    </row>
    <row r="50" spans="1:18" ht="12" customHeight="1" thickBot="1" x14ac:dyDescent="0.25">
      <c r="A50" s="596"/>
      <c r="B50" s="533">
        <v>42</v>
      </c>
      <c r="C50" s="534" t="s">
        <v>64</v>
      </c>
      <c r="D50" s="300" t="s">
        <v>47</v>
      </c>
      <c r="E50" s="260">
        <v>17</v>
      </c>
      <c r="F50" s="260"/>
      <c r="G50" s="261">
        <f t="shared" si="8"/>
        <v>10.393000000000001</v>
      </c>
      <c r="H50" s="261">
        <v>0</v>
      </c>
      <c r="I50" s="261">
        <v>0</v>
      </c>
      <c r="J50" s="261">
        <v>10.393000000000001</v>
      </c>
      <c r="K50" s="258">
        <v>744.88</v>
      </c>
      <c r="L50" s="261">
        <f t="shared" si="10"/>
        <v>10.393000000000001</v>
      </c>
      <c r="M50" s="258">
        <v>744.88</v>
      </c>
      <c r="N50" s="262">
        <f t="shared" si="9"/>
        <v>1.3952582966383848E-2</v>
      </c>
      <c r="O50" s="263">
        <v>98.1</v>
      </c>
      <c r="P50" s="264">
        <f t="shared" si="11"/>
        <v>1.3687483890022554</v>
      </c>
      <c r="Q50" s="264">
        <f t="shared" si="12"/>
        <v>837.15497798303079</v>
      </c>
      <c r="R50" s="265">
        <f t="shared" si="13"/>
        <v>82.124903340135319</v>
      </c>
    </row>
    <row r="51" spans="1:18" ht="12.75" customHeight="1" x14ac:dyDescent="0.2">
      <c r="A51" s="630" t="s">
        <v>83</v>
      </c>
      <c r="B51" s="487">
        <v>43</v>
      </c>
      <c r="C51" s="524" t="s">
        <v>59</v>
      </c>
      <c r="D51" s="492" t="s">
        <v>47</v>
      </c>
      <c r="E51" s="490">
        <v>8</v>
      </c>
      <c r="F51" s="490">
        <v>1970</v>
      </c>
      <c r="G51" s="491">
        <f t="shared" si="8"/>
        <v>5.7789999999999999</v>
      </c>
      <c r="H51" s="491">
        <v>0</v>
      </c>
      <c r="I51" s="491">
        <v>0</v>
      </c>
      <c r="J51" s="491">
        <v>5.7789999999999999</v>
      </c>
      <c r="K51" s="491">
        <v>412.7</v>
      </c>
      <c r="L51" s="491">
        <f t="shared" si="10"/>
        <v>5.7789999999999999</v>
      </c>
      <c r="M51" s="491">
        <v>412.7</v>
      </c>
      <c r="N51" s="485">
        <f t="shared" si="9"/>
        <v>1.4002907681124303E-2</v>
      </c>
      <c r="O51" s="215">
        <v>98.1</v>
      </c>
      <c r="P51" s="493">
        <f t="shared" si="11"/>
        <v>1.373685243518294</v>
      </c>
      <c r="Q51" s="493">
        <f t="shared" si="12"/>
        <v>840.17446086745815</v>
      </c>
      <c r="R51" s="494">
        <f t="shared" si="13"/>
        <v>82.421114611097636</v>
      </c>
    </row>
    <row r="52" spans="1:18" s="24" customFormat="1" ht="12" customHeight="1" x14ac:dyDescent="0.2">
      <c r="A52" s="631"/>
      <c r="B52" s="246">
        <v>44</v>
      </c>
      <c r="C52" s="240" t="s">
        <v>79</v>
      </c>
      <c r="D52" s="90" t="s">
        <v>47</v>
      </c>
      <c r="E52" s="87">
        <v>16</v>
      </c>
      <c r="F52" s="87">
        <v>1978</v>
      </c>
      <c r="G52" s="89">
        <f t="shared" si="8"/>
        <v>7.3959999999999999</v>
      </c>
      <c r="H52" s="89">
        <v>0</v>
      </c>
      <c r="I52" s="89">
        <v>0</v>
      </c>
      <c r="J52" s="89">
        <v>7.3959999999999999</v>
      </c>
      <c r="K52" s="89">
        <v>492.25</v>
      </c>
      <c r="L52" s="89">
        <f t="shared" si="10"/>
        <v>7.3959999999999999</v>
      </c>
      <c r="M52" s="89">
        <v>492.25</v>
      </c>
      <c r="N52" s="91">
        <f t="shared" si="9"/>
        <v>1.5024885728796343E-2</v>
      </c>
      <c r="O52" s="104">
        <v>98.1</v>
      </c>
      <c r="P52" s="93">
        <f t="shared" si="11"/>
        <v>1.4739412899949211</v>
      </c>
      <c r="Q52" s="93">
        <f t="shared" si="12"/>
        <v>901.49314372778053</v>
      </c>
      <c r="R52" s="94">
        <f t="shared" si="13"/>
        <v>88.436477399695278</v>
      </c>
    </row>
    <row r="53" spans="1:18" ht="12" customHeight="1" x14ac:dyDescent="0.2">
      <c r="A53" s="631"/>
      <c r="B53" s="289">
        <v>45</v>
      </c>
      <c r="C53" s="242" t="s">
        <v>58</v>
      </c>
      <c r="D53" s="144" t="s">
        <v>47</v>
      </c>
      <c r="E53" s="145">
        <v>8</v>
      </c>
      <c r="F53" s="145">
        <v>1965</v>
      </c>
      <c r="G53" s="146">
        <f t="shared" si="8"/>
        <v>6.4690000000000003</v>
      </c>
      <c r="H53" s="146">
        <v>0</v>
      </c>
      <c r="I53" s="146">
        <v>0</v>
      </c>
      <c r="J53" s="146">
        <v>6.4690000000000003</v>
      </c>
      <c r="K53" s="146">
        <v>398.85</v>
      </c>
      <c r="L53" s="146">
        <f t="shared" si="10"/>
        <v>6.4690000000000003</v>
      </c>
      <c r="M53" s="146">
        <v>398.85</v>
      </c>
      <c r="N53" s="91">
        <f t="shared" si="9"/>
        <v>1.6219129998746397E-2</v>
      </c>
      <c r="O53" s="208">
        <v>98.1</v>
      </c>
      <c r="P53" s="148">
        <f t="shared" si="11"/>
        <v>1.5910966528770214</v>
      </c>
      <c r="Q53" s="148">
        <f t="shared" si="12"/>
        <v>973.14779992478384</v>
      </c>
      <c r="R53" s="149">
        <f t="shared" si="13"/>
        <v>95.465799172621288</v>
      </c>
    </row>
    <row r="54" spans="1:18" ht="12" customHeight="1" x14ac:dyDescent="0.2">
      <c r="A54" s="631"/>
      <c r="B54" s="246">
        <v>46</v>
      </c>
      <c r="C54" s="240" t="s">
        <v>75</v>
      </c>
      <c r="D54" s="90" t="s">
        <v>47</v>
      </c>
      <c r="E54" s="87">
        <v>8</v>
      </c>
      <c r="F54" s="87">
        <v>1966</v>
      </c>
      <c r="G54" s="89">
        <f t="shared" si="8"/>
        <v>5.758</v>
      </c>
      <c r="H54" s="89">
        <v>0</v>
      </c>
      <c r="I54" s="89">
        <v>0</v>
      </c>
      <c r="J54" s="89">
        <v>5.758</v>
      </c>
      <c r="K54" s="89">
        <v>350.82</v>
      </c>
      <c r="L54" s="89">
        <f t="shared" si="10"/>
        <v>5.758</v>
      </c>
      <c r="M54" s="89">
        <v>350.82</v>
      </c>
      <c r="N54" s="91">
        <f t="shared" si="9"/>
        <v>1.641297531497634E-2</v>
      </c>
      <c r="O54" s="104">
        <v>98.1</v>
      </c>
      <c r="P54" s="93">
        <f t="shared" si="11"/>
        <v>1.6101128783991789</v>
      </c>
      <c r="Q54" s="93">
        <f t="shared" si="12"/>
        <v>984.77851889858039</v>
      </c>
      <c r="R54" s="94">
        <f t="shared" si="13"/>
        <v>96.606772703950725</v>
      </c>
    </row>
    <row r="55" spans="1:18" ht="12" customHeight="1" x14ac:dyDescent="0.2">
      <c r="A55" s="631"/>
      <c r="B55" s="246">
        <v>47</v>
      </c>
      <c r="C55" s="228" t="s">
        <v>56</v>
      </c>
      <c r="D55" s="88" t="s">
        <v>47</v>
      </c>
      <c r="E55" s="87">
        <v>11</v>
      </c>
      <c r="F55" s="87"/>
      <c r="G55" s="89">
        <f t="shared" si="8"/>
        <v>10.99</v>
      </c>
      <c r="H55" s="89">
        <v>0</v>
      </c>
      <c r="I55" s="89">
        <v>0</v>
      </c>
      <c r="J55" s="89">
        <v>10.99</v>
      </c>
      <c r="K55" s="90">
        <v>669.02</v>
      </c>
      <c r="L55" s="89">
        <f t="shared" si="10"/>
        <v>10.99</v>
      </c>
      <c r="M55" s="90">
        <v>669.02</v>
      </c>
      <c r="N55" s="91">
        <f t="shared" si="9"/>
        <v>1.6427012645361873E-2</v>
      </c>
      <c r="O55" s="104">
        <v>98.1</v>
      </c>
      <c r="P55" s="93">
        <f t="shared" si="11"/>
        <v>1.6114899405099996</v>
      </c>
      <c r="Q55" s="93">
        <f t="shared" si="12"/>
        <v>985.62075872171238</v>
      </c>
      <c r="R55" s="94">
        <f t="shared" si="13"/>
        <v>96.689396430599984</v>
      </c>
    </row>
    <row r="56" spans="1:18" ht="13.5" customHeight="1" x14ac:dyDescent="0.2">
      <c r="A56" s="631"/>
      <c r="B56" s="246">
        <v>48</v>
      </c>
      <c r="C56" s="240" t="s">
        <v>51</v>
      </c>
      <c r="D56" s="90" t="s">
        <v>47</v>
      </c>
      <c r="E56" s="87">
        <v>17</v>
      </c>
      <c r="F56" s="87">
        <v>1973</v>
      </c>
      <c r="G56" s="89">
        <f t="shared" si="8"/>
        <v>22.007000000000001</v>
      </c>
      <c r="H56" s="89">
        <v>0</v>
      </c>
      <c r="I56" s="89">
        <v>0</v>
      </c>
      <c r="J56" s="89">
        <v>22.007000000000001</v>
      </c>
      <c r="K56" s="89">
        <v>1317.97</v>
      </c>
      <c r="L56" s="89">
        <f t="shared" si="10"/>
        <v>22.007000000000001</v>
      </c>
      <c r="M56" s="89">
        <v>1317.97</v>
      </c>
      <c r="N56" s="91">
        <f t="shared" si="9"/>
        <v>1.6697648656646205E-2</v>
      </c>
      <c r="O56" s="104">
        <v>98.1</v>
      </c>
      <c r="P56" s="93">
        <f t="shared" si="11"/>
        <v>1.6380393332169927</v>
      </c>
      <c r="Q56" s="93">
        <f t="shared" si="12"/>
        <v>1001.8589193987724</v>
      </c>
      <c r="R56" s="94">
        <f t="shared" si="13"/>
        <v>98.282359993019568</v>
      </c>
    </row>
    <row r="57" spans="1:18" ht="12" customHeight="1" x14ac:dyDescent="0.2">
      <c r="A57" s="631"/>
      <c r="B57" s="246">
        <v>49</v>
      </c>
      <c r="C57" s="240" t="s">
        <v>61</v>
      </c>
      <c r="D57" s="90" t="s">
        <v>47</v>
      </c>
      <c r="E57" s="87">
        <v>7</v>
      </c>
      <c r="F57" s="87"/>
      <c r="G57" s="89">
        <f t="shared" si="8"/>
        <v>7.3049999999999997</v>
      </c>
      <c r="H57" s="89">
        <v>0</v>
      </c>
      <c r="I57" s="89">
        <v>0.94599999999999995</v>
      </c>
      <c r="J57" s="89">
        <v>6.359</v>
      </c>
      <c r="K57" s="90">
        <v>374.68</v>
      </c>
      <c r="L57" s="89">
        <f t="shared" si="10"/>
        <v>6.359</v>
      </c>
      <c r="M57" s="90">
        <v>374.68</v>
      </c>
      <c r="N57" s="91">
        <f t="shared" si="9"/>
        <v>1.6971815949610333E-2</v>
      </c>
      <c r="O57" s="104">
        <v>98.1</v>
      </c>
      <c r="P57" s="93">
        <f t="shared" si="11"/>
        <v>1.6649351446567735</v>
      </c>
      <c r="Q57" s="93">
        <f t="shared" si="12"/>
        <v>1018.3089569766199</v>
      </c>
      <c r="R57" s="94">
        <f t="shared" si="13"/>
        <v>99.89610867940641</v>
      </c>
    </row>
    <row r="58" spans="1:18" ht="12" customHeight="1" x14ac:dyDescent="0.2">
      <c r="A58" s="631"/>
      <c r="B58" s="246">
        <v>50</v>
      </c>
      <c r="C58" s="228" t="s">
        <v>102</v>
      </c>
      <c r="D58" s="88" t="s">
        <v>47</v>
      </c>
      <c r="E58" s="87">
        <v>12</v>
      </c>
      <c r="F58" s="87"/>
      <c r="G58" s="89">
        <f t="shared" si="8"/>
        <v>9.2590000000000003</v>
      </c>
      <c r="H58" s="89">
        <v>0</v>
      </c>
      <c r="I58" s="89">
        <v>0</v>
      </c>
      <c r="J58" s="89">
        <v>9.2590000000000003</v>
      </c>
      <c r="K58" s="90">
        <v>544.66</v>
      </c>
      <c r="L58" s="89">
        <f t="shared" si="10"/>
        <v>9.2590000000000003</v>
      </c>
      <c r="M58" s="90">
        <v>544.66</v>
      </c>
      <c r="N58" s="91">
        <f t="shared" si="9"/>
        <v>1.6999596078287372E-2</v>
      </c>
      <c r="O58" s="104">
        <v>98.1</v>
      </c>
      <c r="P58" s="93">
        <f t="shared" si="11"/>
        <v>1.667660375279991</v>
      </c>
      <c r="Q58" s="93">
        <f t="shared" si="12"/>
        <v>1019.9757646972423</v>
      </c>
      <c r="R58" s="94">
        <f t="shared" si="13"/>
        <v>100.05962251679946</v>
      </c>
    </row>
    <row r="59" spans="1:18" ht="14.25" customHeight="1" x14ac:dyDescent="0.2">
      <c r="A59" s="631"/>
      <c r="B59" s="246">
        <v>51</v>
      </c>
      <c r="C59" s="228" t="s">
        <v>74</v>
      </c>
      <c r="D59" s="88" t="s">
        <v>47</v>
      </c>
      <c r="E59" s="87">
        <v>7</v>
      </c>
      <c r="F59" s="87"/>
      <c r="G59" s="89">
        <f t="shared" si="8"/>
        <v>5.5339999999999998</v>
      </c>
      <c r="H59" s="89">
        <v>0</v>
      </c>
      <c r="I59" s="89">
        <v>0</v>
      </c>
      <c r="J59" s="89">
        <v>5.5339999999999998</v>
      </c>
      <c r="K59" s="90">
        <v>308.89</v>
      </c>
      <c r="L59" s="89">
        <f t="shared" si="10"/>
        <v>5.5339999999999998</v>
      </c>
      <c r="M59" s="90">
        <v>308.89</v>
      </c>
      <c r="N59" s="91">
        <f t="shared" si="9"/>
        <v>1.7915762892939235E-2</v>
      </c>
      <c r="O59" s="104">
        <v>98.1</v>
      </c>
      <c r="P59" s="93">
        <f t="shared" si="11"/>
        <v>1.7575363397973389</v>
      </c>
      <c r="Q59" s="93">
        <f t="shared" si="12"/>
        <v>1074.9457735763542</v>
      </c>
      <c r="R59" s="94">
        <f t="shared" si="13"/>
        <v>105.45218038784034</v>
      </c>
    </row>
    <row r="60" spans="1:18" ht="13.5" customHeight="1" x14ac:dyDescent="0.2">
      <c r="A60" s="631"/>
      <c r="B60" s="289">
        <v>52</v>
      </c>
      <c r="C60" s="239" t="s">
        <v>100</v>
      </c>
      <c r="D60" s="143" t="s">
        <v>47</v>
      </c>
      <c r="E60" s="145">
        <v>6</v>
      </c>
      <c r="F60" s="145"/>
      <c r="G60" s="146">
        <f t="shared" si="8"/>
        <v>4.1120000000000001</v>
      </c>
      <c r="H60" s="146">
        <v>0</v>
      </c>
      <c r="I60" s="146">
        <v>0</v>
      </c>
      <c r="J60" s="146">
        <v>4.1120000000000001</v>
      </c>
      <c r="K60" s="144">
        <v>220.29</v>
      </c>
      <c r="L60" s="146">
        <f t="shared" si="10"/>
        <v>4.1120000000000001</v>
      </c>
      <c r="M60" s="144">
        <v>220.29</v>
      </c>
      <c r="N60" s="147">
        <f t="shared" si="9"/>
        <v>1.866630350901085E-2</v>
      </c>
      <c r="O60" s="208">
        <v>98.1</v>
      </c>
      <c r="P60" s="148">
        <f t="shared" si="11"/>
        <v>1.8311643742339643</v>
      </c>
      <c r="Q60" s="148">
        <f t="shared" si="12"/>
        <v>1119.9782105406512</v>
      </c>
      <c r="R60" s="149">
        <f t="shared" si="13"/>
        <v>109.86986245403787</v>
      </c>
    </row>
    <row r="61" spans="1:18" ht="13.5" customHeight="1" x14ac:dyDescent="0.2">
      <c r="A61" s="631"/>
      <c r="B61" s="246">
        <v>53</v>
      </c>
      <c r="C61" s="511" t="s">
        <v>68</v>
      </c>
      <c r="D61" s="90" t="s">
        <v>47</v>
      </c>
      <c r="E61" s="514">
        <v>7</v>
      </c>
      <c r="F61" s="514">
        <v>1984</v>
      </c>
      <c r="G61" s="89">
        <f t="shared" si="8"/>
        <v>6.16</v>
      </c>
      <c r="H61" s="515">
        <v>0</v>
      </c>
      <c r="I61" s="515">
        <v>0</v>
      </c>
      <c r="J61" s="515">
        <v>6.16</v>
      </c>
      <c r="K61" s="515">
        <v>300.69</v>
      </c>
      <c r="L61" s="515">
        <f t="shared" si="10"/>
        <v>6.16</v>
      </c>
      <c r="M61" s="515">
        <v>300.69</v>
      </c>
      <c r="N61" s="91">
        <f t="shared" si="9"/>
        <v>2.0486215038744222E-2</v>
      </c>
      <c r="O61" s="104">
        <v>98.1</v>
      </c>
      <c r="P61" s="93">
        <f t="shared" si="11"/>
        <v>2.0096976953008081</v>
      </c>
      <c r="Q61" s="526">
        <f t="shared" si="12"/>
        <v>1229.1729023246535</v>
      </c>
      <c r="R61" s="94">
        <f t="shared" si="13"/>
        <v>120.5818617180485</v>
      </c>
    </row>
    <row r="62" spans="1:18" ht="13.5" customHeight="1" thickBot="1" x14ac:dyDescent="0.25">
      <c r="A62" s="632"/>
      <c r="B62" s="247">
        <v>54</v>
      </c>
      <c r="C62" s="511" t="s">
        <v>76</v>
      </c>
      <c r="D62" s="516" t="s">
        <v>47</v>
      </c>
      <c r="E62" s="514">
        <v>4</v>
      </c>
      <c r="F62" s="514">
        <v>1973</v>
      </c>
      <c r="G62" s="515">
        <f t="shared" si="8"/>
        <v>3.8140000000000001</v>
      </c>
      <c r="H62" s="515">
        <v>0</v>
      </c>
      <c r="I62" s="515">
        <v>0</v>
      </c>
      <c r="J62" s="515">
        <v>3.8140000000000001</v>
      </c>
      <c r="K62" s="515">
        <v>174.77</v>
      </c>
      <c r="L62" s="515">
        <f t="shared" si="10"/>
        <v>3.8140000000000001</v>
      </c>
      <c r="M62" s="515">
        <v>174.77</v>
      </c>
      <c r="N62" s="522">
        <f t="shared" si="9"/>
        <v>2.182296732848887E-2</v>
      </c>
      <c r="O62" s="476">
        <v>98.1</v>
      </c>
      <c r="P62" s="517">
        <f t="shared" si="11"/>
        <v>2.140833094924758</v>
      </c>
      <c r="Q62" s="517">
        <f t="shared" si="12"/>
        <v>1309.3780397093321</v>
      </c>
      <c r="R62" s="518">
        <f t="shared" si="13"/>
        <v>128.44998569548548</v>
      </c>
    </row>
    <row r="63" spans="1:18" ht="36" customHeight="1" x14ac:dyDescent="0.2">
      <c r="A63" s="622" t="s">
        <v>84</v>
      </c>
      <c r="B63" s="255">
        <v>55</v>
      </c>
      <c r="C63" s="535" t="s">
        <v>80</v>
      </c>
      <c r="D63" s="536" t="s">
        <v>47</v>
      </c>
      <c r="E63" s="498">
        <v>7</v>
      </c>
      <c r="F63" s="498">
        <v>1985</v>
      </c>
      <c r="G63" s="173">
        <f t="shared" si="8"/>
        <v>2.4239999999999999</v>
      </c>
      <c r="H63" s="499">
        <v>0</v>
      </c>
      <c r="I63" s="499">
        <v>0</v>
      </c>
      <c r="J63" s="499">
        <v>2.4239999999999999</v>
      </c>
      <c r="K63" s="499">
        <v>108.3</v>
      </c>
      <c r="L63" s="499">
        <f t="shared" si="10"/>
        <v>2.4239999999999999</v>
      </c>
      <c r="M63" s="499">
        <v>108.3</v>
      </c>
      <c r="N63" s="175">
        <f t="shared" si="9"/>
        <v>2.2382271468144043E-2</v>
      </c>
      <c r="O63" s="158">
        <v>98.1</v>
      </c>
      <c r="P63" s="501">
        <f t="shared" si="11"/>
        <v>2.1957008310249306</v>
      </c>
      <c r="Q63" s="501">
        <f t="shared" si="12"/>
        <v>1342.9362880886426</v>
      </c>
      <c r="R63" s="502">
        <f t="shared" si="13"/>
        <v>131.74204986149584</v>
      </c>
    </row>
    <row r="64" spans="1:18" ht="32.25" customHeight="1" x14ac:dyDescent="0.2">
      <c r="A64" s="623"/>
      <c r="B64" s="256">
        <v>56</v>
      </c>
      <c r="C64" s="251" t="s">
        <v>67</v>
      </c>
      <c r="D64" s="50" t="s">
        <v>47</v>
      </c>
      <c r="E64" s="45">
        <v>1</v>
      </c>
      <c r="F64" s="45"/>
      <c r="G64" s="46">
        <f t="shared" si="8"/>
        <v>1.4530000000000001</v>
      </c>
      <c r="H64" s="46">
        <v>0</v>
      </c>
      <c r="I64" s="46">
        <v>0</v>
      </c>
      <c r="J64" s="46">
        <v>1.4530000000000001</v>
      </c>
      <c r="K64" s="44">
        <v>60.09</v>
      </c>
      <c r="L64" s="46">
        <f t="shared" si="10"/>
        <v>1.4530000000000001</v>
      </c>
      <c r="M64" s="44">
        <v>60.09</v>
      </c>
      <c r="N64" s="47">
        <f t="shared" si="9"/>
        <v>2.4180396072557831E-2</v>
      </c>
      <c r="O64" s="48">
        <v>98.1</v>
      </c>
      <c r="P64" s="49">
        <f t="shared" si="11"/>
        <v>2.3720968547179231</v>
      </c>
      <c r="Q64" s="49">
        <f t="shared" si="12"/>
        <v>1450.8237643534699</v>
      </c>
      <c r="R64" s="51">
        <f t="shared" si="13"/>
        <v>142.32581128307541</v>
      </c>
    </row>
    <row r="65" spans="1:18" ht="33" customHeight="1" thickBot="1" x14ac:dyDescent="0.25">
      <c r="A65" s="624"/>
      <c r="B65" s="257">
        <v>57</v>
      </c>
      <c r="C65" s="531" t="s">
        <v>78</v>
      </c>
      <c r="D65" s="532" t="s">
        <v>47</v>
      </c>
      <c r="E65" s="53">
        <v>12</v>
      </c>
      <c r="F65" s="53">
        <v>1984</v>
      </c>
      <c r="G65" s="54">
        <f t="shared" si="8"/>
        <v>12.401</v>
      </c>
      <c r="H65" s="54">
        <v>0</v>
      </c>
      <c r="I65" s="54">
        <v>0</v>
      </c>
      <c r="J65" s="54">
        <v>12.401</v>
      </c>
      <c r="K65" s="54">
        <v>415.39</v>
      </c>
      <c r="L65" s="54">
        <f t="shared" si="10"/>
        <v>12.401</v>
      </c>
      <c r="M65" s="54">
        <v>415.39</v>
      </c>
      <c r="N65" s="55">
        <f t="shared" si="9"/>
        <v>2.9853872264618792E-2</v>
      </c>
      <c r="O65" s="56">
        <v>98.1</v>
      </c>
      <c r="P65" s="57">
        <f t="shared" si="11"/>
        <v>2.9286648691591033</v>
      </c>
      <c r="Q65" s="57">
        <f t="shared" si="12"/>
        <v>1791.2323358771275</v>
      </c>
      <c r="R65" s="58">
        <f t="shared" si="13"/>
        <v>175.71989214954621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78.353297873718233</v>
      </c>
    </row>
  </sheetData>
  <sortState xmlns:xlrd2="http://schemas.microsoft.com/office/spreadsheetml/2017/richdata2" ref="C10:R65">
    <sortCondition ref="N10:N65"/>
  </sortState>
  <mergeCells count="23">
    <mergeCell ref="A63:A65"/>
    <mergeCell ref="A51:A62"/>
    <mergeCell ref="A33:A50"/>
    <mergeCell ref="Q5:Q6"/>
    <mergeCell ref="R5:R6"/>
    <mergeCell ref="G5:J5"/>
    <mergeCell ref="K5:K6"/>
    <mergeCell ref="L5:L6"/>
    <mergeCell ref="M5:M6"/>
    <mergeCell ref="N5:N6"/>
    <mergeCell ref="O5:O6"/>
    <mergeCell ref="A9:A32"/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P5:P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24F1-70B3-4966-A3D4-D59B6CAE68B7}">
  <dimension ref="C3:D15"/>
  <sheetViews>
    <sheetView workbookViewId="0">
      <selection activeCell="N25" sqref="N25"/>
    </sheetView>
  </sheetViews>
  <sheetFormatPr defaultRowHeight="15" x14ac:dyDescent="0.25"/>
  <sheetData>
    <row r="3" spans="3:4" x14ac:dyDescent="0.25">
      <c r="C3" t="s">
        <v>140</v>
      </c>
      <c r="D3">
        <v>5.7</v>
      </c>
    </row>
    <row r="4" spans="3:4" x14ac:dyDescent="0.25">
      <c r="C4" t="s">
        <v>141</v>
      </c>
    </row>
    <row r="5" spans="3:4" x14ac:dyDescent="0.25">
      <c r="C5">
        <v>14</v>
      </c>
    </row>
    <row r="7" spans="3:4" x14ac:dyDescent="0.25">
      <c r="C7" t="s">
        <v>142</v>
      </c>
      <c r="D7" t="s">
        <v>143</v>
      </c>
    </row>
    <row r="8" spans="3:4" x14ac:dyDescent="0.25">
      <c r="C8" t="s">
        <v>144</v>
      </c>
      <c r="D8">
        <v>530.1</v>
      </c>
    </row>
    <row r="9" spans="3:4" x14ac:dyDescent="0.25">
      <c r="C9" t="s">
        <v>145</v>
      </c>
      <c r="D9">
        <v>504</v>
      </c>
    </row>
    <row r="10" spans="3:4" x14ac:dyDescent="0.25">
      <c r="C10" t="s">
        <v>146</v>
      </c>
      <c r="D10">
        <v>468.1</v>
      </c>
    </row>
    <row r="11" spans="3:4" x14ac:dyDescent="0.25">
      <c r="C11" t="s">
        <v>147</v>
      </c>
      <c r="D11">
        <v>152.6</v>
      </c>
    </row>
    <row r="12" spans="3:4" x14ac:dyDescent="0.25">
      <c r="C12" t="s">
        <v>148</v>
      </c>
      <c r="D12">
        <v>172.2</v>
      </c>
    </row>
    <row r="13" spans="3:4" x14ac:dyDescent="0.25">
      <c r="C13" t="s">
        <v>149</v>
      </c>
      <c r="D13">
        <v>471</v>
      </c>
    </row>
    <row r="14" spans="3:4" x14ac:dyDescent="0.25">
      <c r="C14" t="s">
        <v>150</v>
      </c>
      <c r="D14">
        <v>542.5</v>
      </c>
    </row>
    <row r="15" spans="3:4" x14ac:dyDescent="0.25">
      <c r="D15">
        <f>SUM(D8:D14)</f>
        <v>2840.5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9C69C-4A07-4C7A-94C0-587F27784F24}">
  <dimension ref="A1:V1048575"/>
  <sheetViews>
    <sheetView workbookViewId="0">
      <selection activeCell="K20" sqref="K20"/>
    </sheetView>
  </sheetViews>
  <sheetFormatPr defaultRowHeight="11.25" x14ac:dyDescent="0.2"/>
  <cols>
    <col min="1" max="1" width="21.140625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151</v>
      </c>
      <c r="B2" s="611"/>
      <c r="C2" s="611"/>
      <c r="D2" s="611"/>
      <c r="E2" s="611"/>
      <c r="F2" s="612"/>
      <c r="G2" s="483">
        <v>3.7</v>
      </c>
      <c r="H2" s="2" t="s">
        <v>1</v>
      </c>
      <c r="J2" s="119"/>
    </row>
    <row r="3" spans="1:18" ht="18.75" customHeight="1" thickBot="1" x14ac:dyDescent="0.25">
      <c r="A3" s="613" t="s">
        <v>152</v>
      </c>
      <c r="B3" s="613"/>
      <c r="C3" s="613"/>
      <c r="D3" s="613"/>
      <c r="E3" s="613"/>
      <c r="F3" s="613"/>
      <c r="G3" s="482">
        <v>429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153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5.75" customHeight="1" x14ac:dyDescent="0.2">
      <c r="A9" s="625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29.155000000000001</v>
      </c>
      <c r="H9" s="62">
        <v>2.5499999999999998</v>
      </c>
      <c r="I9" s="62">
        <v>10.02</v>
      </c>
      <c r="J9" s="62">
        <v>16.585000000000001</v>
      </c>
      <c r="K9" s="62">
        <v>3530.28</v>
      </c>
      <c r="L9" s="62">
        <f t="shared" ref="L9" si="1">J9</f>
        <v>16.585000000000001</v>
      </c>
      <c r="M9" s="62">
        <v>3530.28</v>
      </c>
      <c r="N9" s="479">
        <f t="shared" ref="N9:N40" si="2">L9/M9</f>
        <v>4.6979276431331225E-3</v>
      </c>
      <c r="O9" s="82">
        <v>106.93</v>
      </c>
      <c r="P9" s="65">
        <f t="shared" ref="P9" si="3">N9*O9</f>
        <v>0.50234940288022478</v>
      </c>
      <c r="Q9" s="65">
        <f t="shared" ref="Q9" si="4">N9*60*1000</f>
        <v>281.87565858798735</v>
      </c>
      <c r="R9" s="66">
        <f t="shared" ref="R9" si="5">Q9*O9/1000</f>
        <v>30.14096417281349</v>
      </c>
    </row>
    <row r="10" spans="1:18" ht="14.25" customHeight="1" x14ac:dyDescent="0.2">
      <c r="A10" s="626"/>
      <c r="B10" s="364">
        <v>2</v>
      </c>
      <c r="C10" s="275" t="s">
        <v>30</v>
      </c>
      <c r="D10" s="67" t="s">
        <v>31</v>
      </c>
      <c r="E10" s="68">
        <v>19</v>
      </c>
      <c r="F10" s="68">
        <v>1986</v>
      </c>
      <c r="G10" s="69">
        <f t="shared" ref="G10:G41" si="6">H10+I10+J10</f>
        <v>5.1479999999999997</v>
      </c>
      <c r="H10" s="69">
        <v>0</v>
      </c>
      <c r="I10" s="69">
        <v>0</v>
      </c>
      <c r="J10" s="69">
        <v>5.1479999999999997</v>
      </c>
      <c r="K10" s="69">
        <v>1120.5999999999999</v>
      </c>
      <c r="L10" s="69">
        <f t="shared" ref="L10:L41" si="7">J10</f>
        <v>5.1479999999999997</v>
      </c>
      <c r="M10" s="69">
        <v>1120.5999999999999</v>
      </c>
      <c r="N10" s="165">
        <f t="shared" si="2"/>
        <v>4.5939675174013926E-3</v>
      </c>
      <c r="O10" s="84">
        <v>106.93</v>
      </c>
      <c r="P10" s="71">
        <f t="shared" ref="P10:P41" si="8">N10*O10</f>
        <v>0.49123294663573092</v>
      </c>
      <c r="Q10" s="71">
        <f t="shared" ref="Q10:Q41" si="9">N10*60*1000</f>
        <v>275.63805104408357</v>
      </c>
      <c r="R10" s="72">
        <f t="shared" ref="R10:R41" si="10">Q10*O10/1000</f>
        <v>29.473976798143855</v>
      </c>
    </row>
    <row r="11" spans="1:18" ht="14.25" customHeight="1" x14ac:dyDescent="0.2">
      <c r="A11" s="626"/>
      <c r="B11" s="364">
        <v>3</v>
      </c>
      <c r="C11" s="259" t="s">
        <v>50</v>
      </c>
      <c r="D11" s="67" t="s">
        <v>31</v>
      </c>
      <c r="E11" s="68">
        <v>6</v>
      </c>
      <c r="F11" s="68"/>
      <c r="G11" s="69">
        <f t="shared" si="6"/>
        <v>1.2989999999999999</v>
      </c>
      <c r="H11" s="69">
        <v>0</v>
      </c>
      <c r="I11" s="69">
        <v>0</v>
      </c>
      <c r="J11" s="69">
        <v>1.2989999999999999</v>
      </c>
      <c r="K11" s="69">
        <v>266.81</v>
      </c>
      <c r="L11" s="69">
        <f t="shared" si="7"/>
        <v>1.2989999999999999</v>
      </c>
      <c r="M11" s="69">
        <v>266.81</v>
      </c>
      <c r="N11" s="70">
        <f t="shared" si="2"/>
        <v>4.8686331097035343E-3</v>
      </c>
      <c r="O11" s="84">
        <v>106.93</v>
      </c>
      <c r="P11" s="71">
        <f t="shared" si="8"/>
        <v>0.5206029384205989</v>
      </c>
      <c r="Q11" s="71">
        <f t="shared" si="9"/>
        <v>292.11798658221204</v>
      </c>
      <c r="R11" s="72">
        <f t="shared" si="10"/>
        <v>31.236176305235936</v>
      </c>
    </row>
    <row r="12" spans="1:18" ht="15.75" customHeight="1" x14ac:dyDescent="0.2">
      <c r="A12" s="626"/>
      <c r="B12" s="370">
        <v>4</v>
      </c>
      <c r="C12" s="540" t="s">
        <v>45</v>
      </c>
      <c r="D12" s="542" t="s">
        <v>31</v>
      </c>
      <c r="E12" s="163">
        <v>18</v>
      </c>
      <c r="F12" s="163"/>
      <c r="G12" s="164">
        <f t="shared" si="6"/>
        <v>8.1519999999999992</v>
      </c>
      <c r="H12" s="164">
        <v>0</v>
      </c>
      <c r="I12" s="164">
        <v>0</v>
      </c>
      <c r="J12" s="164">
        <v>8.1519999999999992</v>
      </c>
      <c r="K12" s="162">
        <v>1390.81</v>
      </c>
      <c r="L12" s="164">
        <f t="shared" si="7"/>
        <v>8.1519999999999992</v>
      </c>
      <c r="M12" s="162">
        <v>1390.81</v>
      </c>
      <c r="N12" s="165">
        <f t="shared" si="2"/>
        <v>5.8613326047411221E-3</v>
      </c>
      <c r="O12" s="84">
        <v>106.93</v>
      </c>
      <c r="P12" s="166">
        <f t="shared" si="8"/>
        <v>0.62675229542496824</v>
      </c>
      <c r="Q12" s="166">
        <f t="shared" si="9"/>
        <v>351.67995628446738</v>
      </c>
      <c r="R12" s="167">
        <f t="shared" si="10"/>
        <v>37.605137725498096</v>
      </c>
    </row>
    <row r="13" spans="1:18" ht="14.25" customHeight="1" x14ac:dyDescent="0.2">
      <c r="A13" s="626"/>
      <c r="B13" s="364">
        <v>5</v>
      </c>
      <c r="C13" s="259" t="s">
        <v>32</v>
      </c>
      <c r="D13" s="73" t="s">
        <v>31</v>
      </c>
      <c r="E13" s="68">
        <v>85</v>
      </c>
      <c r="F13" s="68">
        <v>1969</v>
      </c>
      <c r="G13" s="69">
        <f t="shared" si="6"/>
        <v>25.581</v>
      </c>
      <c r="H13" s="69">
        <v>0</v>
      </c>
      <c r="I13" s="69">
        <v>0</v>
      </c>
      <c r="J13" s="69">
        <v>25.581</v>
      </c>
      <c r="K13" s="69">
        <v>3845.22</v>
      </c>
      <c r="L13" s="69">
        <f t="shared" si="7"/>
        <v>25.581</v>
      </c>
      <c r="M13" s="69">
        <v>3845.22</v>
      </c>
      <c r="N13" s="70">
        <f t="shared" si="2"/>
        <v>6.6526752695554485E-3</v>
      </c>
      <c r="O13" s="84">
        <v>106.93</v>
      </c>
      <c r="P13" s="71">
        <f t="shared" si="8"/>
        <v>0.71137056657356412</v>
      </c>
      <c r="Q13" s="71">
        <f t="shared" si="9"/>
        <v>399.16051617332693</v>
      </c>
      <c r="R13" s="72">
        <f t="shared" si="10"/>
        <v>42.682233994413849</v>
      </c>
    </row>
    <row r="14" spans="1:18" ht="15" customHeight="1" x14ac:dyDescent="0.2">
      <c r="A14" s="626"/>
      <c r="B14" s="365">
        <v>6</v>
      </c>
      <c r="C14" s="382" t="s">
        <v>44</v>
      </c>
      <c r="D14" s="277" t="s">
        <v>31</v>
      </c>
      <c r="E14" s="278">
        <v>50</v>
      </c>
      <c r="F14" s="278">
        <v>1973</v>
      </c>
      <c r="G14" s="279">
        <f t="shared" si="6"/>
        <v>18.094999999999999</v>
      </c>
      <c r="H14" s="279">
        <v>0</v>
      </c>
      <c r="I14" s="279">
        <v>0</v>
      </c>
      <c r="J14" s="279">
        <v>18.094999999999999</v>
      </c>
      <c r="K14" s="279">
        <v>2549.87</v>
      </c>
      <c r="L14" s="279">
        <f t="shared" si="7"/>
        <v>18.094999999999999</v>
      </c>
      <c r="M14" s="279">
        <v>2549.87</v>
      </c>
      <c r="N14" s="280">
        <f t="shared" si="2"/>
        <v>7.0964402106774068E-3</v>
      </c>
      <c r="O14" s="84">
        <v>106.93</v>
      </c>
      <c r="P14" s="281">
        <f t="shared" si="8"/>
        <v>0.75882235172773516</v>
      </c>
      <c r="Q14" s="281">
        <f t="shared" si="9"/>
        <v>425.78641264064441</v>
      </c>
      <c r="R14" s="282">
        <f t="shared" si="10"/>
        <v>45.529341103664109</v>
      </c>
    </row>
    <row r="15" spans="1:18" ht="15.75" customHeight="1" x14ac:dyDescent="0.2">
      <c r="A15" s="626"/>
      <c r="B15" s="370">
        <v>7</v>
      </c>
      <c r="C15" s="314" t="s">
        <v>33</v>
      </c>
      <c r="D15" s="270" t="s">
        <v>31</v>
      </c>
      <c r="E15" s="268">
        <v>55</v>
      </c>
      <c r="F15" s="268">
        <v>1966</v>
      </c>
      <c r="G15" s="269">
        <f t="shared" si="6"/>
        <v>18.919</v>
      </c>
      <c r="H15" s="269">
        <v>0</v>
      </c>
      <c r="I15" s="269">
        <v>0</v>
      </c>
      <c r="J15" s="269">
        <v>18.919</v>
      </c>
      <c r="K15" s="269">
        <v>2582.04</v>
      </c>
      <c r="L15" s="269">
        <f t="shared" si="7"/>
        <v>18.919</v>
      </c>
      <c r="M15" s="269">
        <v>2582.04</v>
      </c>
      <c r="N15" s="70">
        <f t="shared" si="2"/>
        <v>7.3271521742498185E-3</v>
      </c>
      <c r="O15" s="84">
        <v>106.93</v>
      </c>
      <c r="P15" s="273">
        <f t="shared" si="8"/>
        <v>0.78349238199253313</v>
      </c>
      <c r="Q15" s="273">
        <f t="shared" si="9"/>
        <v>439.62913045498914</v>
      </c>
      <c r="R15" s="274">
        <f t="shared" si="10"/>
        <v>47.00954291955199</v>
      </c>
    </row>
    <row r="16" spans="1:18" ht="15" customHeight="1" x14ac:dyDescent="0.2">
      <c r="A16" s="626"/>
      <c r="B16" s="364">
        <v>8</v>
      </c>
      <c r="C16" s="383" t="s">
        <v>48</v>
      </c>
      <c r="D16" s="73" t="s">
        <v>31</v>
      </c>
      <c r="E16" s="75">
        <v>75</v>
      </c>
      <c r="F16" s="75">
        <v>1983</v>
      </c>
      <c r="G16" s="69">
        <f t="shared" si="6"/>
        <v>40.271999999999998</v>
      </c>
      <c r="H16" s="69">
        <v>2.04</v>
      </c>
      <c r="I16" s="69">
        <v>11.835000000000001</v>
      </c>
      <c r="J16" s="69">
        <v>26.396999999999998</v>
      </c>
      <c r="K16" s="69">
        <v>3467.27</v>
      </c>
      <c r="L16" s="69">
        <f t="shared" si="7"/>
        <v>26.396999999999998</v>
      </c>
      <c r="M16" s="69">
        <v>3467.27</v>
      </c>
      <c r="N16" s="280">
        <f t="shared" si="2"/>
        <v>7.6131942421559318E-3</v>
      </c>
      <c r="O16" s="84">
        <v>106.93</v>
      </c>
      <c r="P16" s="71">
        <f t="shared" si="8"/>
        <v>0.81407886031373389</v>
      </c>
      <c r="Q16" s="71">
        <f t="shared" si="9"/>
        <v>456.79165452935587</v>
      </c>
      <c r="R16" s="72">
        <f t="shared" si="10"/>
        <v>48.844731618824028</v>
      </c>
    </row>
    <row r="17" spans="1:22" ht="15" customHeight="1" x14ac:dyDescent="0.2">
      <c r="A17" s="626"/>
      <c r="B17" s="364">
        <v>9</v>
      </c>
      <c r="C17" s="259" t="s">
        <v>35</v>
      </c>
      <c r="D17" s="67" t="s">
        <v>31</v>
      </c>
      <c r="E17" s="68">
        <v>8</v>
      </c>
      <c r="F17" s="68">
        <v>1966</v>
      </c>
      <c r="G17" s="69">
        <f t="shared" si="6"/>
        <v>2.8889999999999998</v>
      </c>
      <c r="H17" s="69">
        <v>0</v>
      </c>
      <c r="I17" s="69">
        <v>0</v>
      </c>
      <c r="J17" s="69">
        <v>2.8889999999999998</v>
      </c>
      <c r="K17" s="69">
        <v>350.21</v>
      </c>
      <c r="L17" s="69">
        <f t="shared" si="7"/>
        <v>2.8889999999999998</v>
      </c>
      <c r="M17" s="69">
        <v>350.21</v>
      </c>
      <c r="N17" s="70">
        <f t="shared" si="2"/>
        <v>8.2493361126181435E-3</v>
      </c>
      <c r="O17" s="84">
        <v>106.93</v>
      </c>
      <c r="P17" s="71">
        <f t="shared" si="8"/>
        <v>0.88210151052225816</v>
      </c>
      <c r="Q17" s="71">
        <f t="shared" si="9"/>
        <v>494.96016675708859</v>
      </c>
      <c r="R17" s="72">
        <f t="shared" si="10"/>
        <v>52.926090631335484</v>
      </c>
    </row>
    <row r="18" spans="1:22" ht="14.25" customHeight="1" x14ac:dyDescent="0.2">
      <c r="A18" s="626"/>
      <c r="B18" s="365">
        <v>10</v>
      </c>
      <c r="C18" s="382" t="s">
        <v>89</v>
      </c>
      <c r="D18" s="277" t="s">
        <v>31</v>
      </c>
      <c r="E18" s="278">
        <v>24</v>
      </c>
      <c r="F18" s="278"/>
      <c r="G18" s="279">
        <f t="shared" si="6"/>
        <v>10.760999999999999</v>
      </c>
      <c r="H18" s="279">
        <v>0</v>
      </c>
      <c r="I18" s="279">
        <v>0</v>
      </c>
      <c r="J18" s="279">
        <v>10.760999999999999</v>
      </c>
      <c r="K18" s="279">
        <v>1274.6600000000001</v>
      </c>
      <c r="L18" s="279">
        <f t="shared" si="7"/>
        <v>10.760999999999999</v>
      </c>
      <c r="M18" s="279">
        <v>1274.6600000000001</v>
      </c>
      <c r="N18" s="271">
        <f t="shared" si="2"/>
        <v>8.4422512670045326E-3</v>
      </c>
      <c r="O18" s="84">
        <v>106.93</v>
      </c>
      <c r="P18" s="281">
        <f t="shared" si="8"/>
        <v>0.90272992798079477</v>
      </c>
      <c r="Q18" s="281">
        <f t="shared" si="9"/>
        <v>506.5350760202719</v>
      </c>
      <c r="R18" s="282">
        <f t="shared" si="10"/>
        <v>54.163795678847677</v>
      </c>
    </row>
    <row r="19" spans="1:22" ht="13.5" customHeight="1" x14ac:dyDescent="0.2">
      <c r="A19" s="626"/>
      <c r="B19" s="364">
        <v>11</v>
      </c>
      <c r="C19" s="275" t="s">
        <v>36</v>
      </c>
      <c r="D19" s="67" t="s">
        <v>31</v>
      </c>
      <c r="E19" s="68">
        <v>8</v>
      </c>
      <c r="F19" s="68">
        <v>1975</v>
      </c>
      <c r="G19" s="69">
        <f t="shared" si="6"/>
        <v>4.1449999999999996</v>
      </c>
      <c r="H19" s="69">
        <v>0</v>
      </c>
      <c r="I19" s="69">
        <v>0</v>
      </c>
      <c r="J19" s="69">
        <v>4.1449999999999996</v>
      </c>
      <c r="K19" s="69">
        <v>488.96</v>
      </c>
      <c r="L19" s="69">
        <f t="shared" si="7"/>
        <v>4.1449999999999996</v>
      </c>
      <c r="M19" s="69">
        <v>488.96</v>
      </c>
      <c r="N19" s="165">
        <f t="shared" si="2"/>
        <v>8.4771760471204181E-3</v>
      </c>
      <c r="O19" s="84">
        <v>106.93</v>
      </c>
      <c r="P19" s="71">
        <f t="shared" si="8"/>
        <v>0.9064644347185864</v>
      </c>
      <c r="Q19" s="71">
        <f t="shared" si="9"/>
        <v>508.63056282722505</v>
      </c>
      <c r="R19" s="72">
        <f t="shared" si="10"/>
        <v>54.387866083115178</v>
      </c>
    </row>
    <row r="20" spans="1:22" ht="14.25" customHeight="1" x14ac:dyDescent="0.2">
      <c r="A20" s="626"/>
      <c r="B20" s="364">
        <v>12</v>
      </c>
      <c r="C20" s="275" t="s">
        <v>34</v>
      </c>
      <c r="D20" s="67" t="s">
        <v>31</v>
      </c>
      <c r="E20" s="68">
        <v>47</v>
      </c>
      <c r="F20" s="68">
        <v>1964</v>
      </c>
      <c r="G20" s="69">
        <f t="shared" si="6"/>
        <v>17.625</v>
      </c>
      <c r="H20" s="69">
        <v>0</v>
      </c>
      <c r="I20" s="69">
        <v>0</v>
      </c>
      <c r="J20" s="69">
        <v>17.625</v>
      </c>
      <c r="K20" s="69">
        <v>2012.08</v>
      </c>
      <c r="L20" s="69">
        <f t="shared" si="7"/>
        <v>17.625</v>
      </c>
      <c r="M20" s="69">
        <v>2012.08</v>
      </c>
      <c r="N20" s="70">
        <f t="shared" si="2"/>
        <v>8.7595920639338392E-3</v>
      </c>
      <c r="O20" s="84">
        <v>106.93</v>
      </c>
      <c r="P20" s="71">
        <f t="shared" si="8"/>
        <v>0.9366631793964455</v>
      </c>
      <c r="Q20" s="71">
        <f t="shared" si="9"/>
        <v>525.57552383603036</v>
      </c>
      <c r="R20" s="72">
        <f t="shared" si="10"/>
        <v>56.19979076378673</v>
      </c>
    </row>
    <row r="21" spans="1:22" ht="14.25" customHeight="1" thickBot="1" x14ac:dyDescent="0.25">
      <c r="A21" s="627"/>
      <c r="B21" s="528">
        <v>13</v>
      </c>
      <c r="C21" s="266" t="s">
        <v>71</v>
      </c>
      <c r="D21" s="270" t="s">
        <v>31</v>
      </c>
      <c r="E21" s="268">
        <v>12</v>
      </c>
      <c r="F21" s="268"/>
      <c r="G21" s="269">
        <f t="shared" si="6"/>
        <v>4.7370000000000001</v>
      </c>
      <c r="H21" s="269">
        <v>0</v>
      </c>
      <c r="I21" s="269">
        <v>0</v>
      </c>
      <c r="J21" s="269">
        <v>4.7370000000000001</v>
      </c>
      <c r="K21" s="270">
        <v>539.38</v>
      </c>
      <c r="L21" s="269">
        <f t="shared" si="7"/>
        <v>4.7370000000000001</v>
      </c>
      <c r="M21" s="270">
        <v>539.38</v>
      </c>
      <c r="N21" s="165">
        <f t="shared" si="2"/>
        <v>8.7823056101449821E-3</v>
      </c>
      <c r="O21" s="84">
        <v>106.93</v>
      </c>
      <c r="P21" s="273">
        <f t="shared" si="8"/>
        <v>0.93909193889280296</v>
      </c>
      <c r="Q21" s="273">
        <f t="shared" si="9"/>
        <v>526.93833660869893</v>
      </c>
      <c r="R21" s="274">
        <f t="shared" si="10"/>
        <v>56.345516333568177</v>
      </c>
    </row>
    <row r="22" spans="1:22" ht="13.5" customHeight="1" x14ac:dyDescent="0.2">
      <c r="A22" s="628" t="s">
        <v>82</v>
      </c>
      <c r="B22" s="358">
        <v>14</v>
      </c>
      <c r="C22" s="359" t="s">
        <v>38</v>
      </c>
      <c r="D22" s="36" t="s">
        <v>31</v>
      </c>
      <c r="E22" s="37">
        <v>48</v>
      </c>
      <c r="F22" s="37">
        <v>1962</v>
      </c>
      <c r="G22" s="38">
        <f t="shared" si="6"/>
        <v>17.632000000000001</v>
      </c>
      <c r="H22" s="38">
        <v>0</v>
      </c>
      <c r="I22" s="38">
        <v>0</v>
      </c>
      <c r="J22" s="38">
        <v>17.632000000000001</v>
      </c>
      <c r="K22" s="38">
        <v>1908.69</v>
      </c>
      <c r="L22" s="38">
        <f t="shared" si="7"/>
        <v>17.632000000000001</v>
      </c>
      <c r="M22" s="38">
        <v>1908.69</v>
      </c>
      <c r="N22" s="39">
        <f t="shared" si="2"/>
        <v>9.2377494511942746E-3</v>
      </c>
      <c r="O22" s="287">
        <v>106.93</v>
      </c>
      <c r="P22" s="40">
        <f t="shared" si="8"/>
        <v>0.98779254881620382</v>
      </c>
      <c r="Q22" s="40">
        <f t="shared" si="9"/>
        <v>554.26496707165654</v>
      </c>
      <c r="R22" s="41">
        <f t="shared" si="10"/>
        <v>59.267552928972243</v>
      </c>
    </row>
    <row r="23" spans="1:22" ht="15" customHeight="1" x14ac:dyDescent="0.2">
      <c r="A23" s="629"/>
      <c r="B23" s="294">
        <v>15</v>
      </c>
      <c r="C23" s="224" t="s">
        <v>37</v>
      </c>
      <c r="D23" s="28" t="s">
        <v>31</v>
      </c>
      <c r="E23" s="29">
        <v>46</v>
      </c>
      <c r="F23" s="29">
        <v>1960</v>
      </c>
      <c r="G23" s="30">
        <f t="shared" si="6"/>
        <v>17.053000000000001</v>
      </c>
      <c r="H23" s="30">
        <v>0</v>
      </c>
      <c r="I23" s="30">
        <v>0</v>
      </c>
      <c r="J23" s="30">
        <v>17.053000000000001</v>
      </c>
      <c r="K23" s="30">
        <v>1834.68</v>
      </c>
      <c r="L23" s="30">
        <f t="shared" si="7"/>
        <v>17.053000000000001</v>
      </c>
      <c r="M23" s="30">
        <v>1834.68</v>
      </c>
      <c r="N23" s="31">
        <f t="shared" si="2"/>
        <v>9.2948089040050582E-3</v>
      </c>
      <c r="O23" s="32">
        <v>106.93</v>
      </c>
      <c r="P23" s="33">
        <f t="shared" si="8"/>
        <v>0.9938939161052609</v>
      </c>
      <c r="Q23" s="33">
        <f t="shared" si="9"/>
        <v>557.68853424030351</v>
      </c>
      <c r="R23" s="42">
        <f t="shared" si="10"/>
        <v>59.633634966315661</v>
      </c>
    </row>
    <row r="24" spans="1:22" ht="15" customHeight="1" x14ac:dyDescent="0.2">
      <c r="A24" s="629"/>
      <c r="B24" s="294">
        <v>16</v>
      </c>
      <c r="C24" s="223" t="s">
        <v>39</v>
      </c>
      <c r="D24" s="28" t="s">
        <v>31</v>
      </c>
      <c r="E24" s="29">
        <v>10</v>
      </c>
      <c r="F24" s="29">
        <v>1997</v>
      </c>
      <c r="G24" s="30">
        <f t="shared" si="6"/>
        <v>7.7549999999999999</v>
      </c>
      <c r="H24" s="30">
        <v>0</v>
      </c>
      <c r="I24" s="30">
        <v>0</v>
      </c>
      <c r="J24" s="30">
        <v>7.7549999999999999</v>
      </c>
      <c r="K24" s="30">
        <v>822.7</v>
      </c>
      <c r="L24" s="30">
        <f t="shared" si="7"/>
        <v>7.7549999999999999</v>
      </c>
      <c r="M24" s="30">
        <v>822.7</v>
      </c>
      <c r="N24" s="31">
        <f t="shared" si="2"/>
        <v>9.4262793241764922E-3</v>
      </c>
      <c r="O24" s="32">
        <v>106.93</v>
      </c>
      <c r="P24" s="33">
        <f t="shared" si="8"/>
        <v>1.0079520481341924</v>
      </c>
      <c r="Q24" s="33">
        <f t="shared" si="9"/>
        <v>565.57675945058952</v>
      </c>
      <c r="R24" s="42">
        <f t="shared" si="10"/>
        <v>60.477122888051539</v>
      </c>
    </row>
    <row r="25" spans="1:22" ht="15" customHeight="1" x14ac:dyDescent="0.2">
      <c r="A25" s="629"/>
      <c r="B25" s="367">
        <v>17</v>
      </c>
      <c r="C25" s="236" t="s">
        <v>53</v>
      </c>
      <c r="D25" s="134" t="s">
        <v>31</v>
      </c>
      <c r="E25" s="135">
        <v>7</v>
      </c>
      <c r="F25" s="135"/>
      <c r="G25" s="136">
        <f t="shared" si="6"/>
        <v>3.2839999999999998</v>
      </c>
      <c r="H25" s="136">
        <v>0</v>
      </c>
      <c r="I25" s="136">
        <v>0</v>
      </c>
      <c r="J25" s="136">
        <v>3.2839999999999998</v>
      </c>
      <c r="K25" s="137">
        <v>310.77</v>
      </c>
      <c r="L25" s="136">
        <f t="shared" si="7"/>
        <v>3.2839999999999998</v>
      </c>
      <c r="M25" s="137">
        <v>310.77</v>
      </c>
      <c r="N25" s="31">
        <f t="shared" si="2"/>
        <v>1.0567300575988673E-2</v>
      </c>
      <c r="O25" s="32">
        <v>106.93</v>
      </c>
      <c r="P25" s="139">
        <f t="shared" si="8"/>
        <v>1.1299614505904689</v>
      </c>
      <c r="Q25" s="139">
        <f t="shared" si="9"/>
        <v>634.03803455932041</v>
      </c>
      <c r="R25" s="140">
        <f t="shared" si="10"/>
        <v>67.79768703542814</v>
      </c>
    </row>
    <row r="26" spans="1:22" ht="15" customHeight="1" x14ac:dyDescent="0.25">
      <c r="A26" s="629"/>
      <c r="B26" s="294">
        <v>18</v>
      </c>
      <c r="C26" s="224" t="s">
        <v>72</v>
      </c>
      <c r="D26" s="28" t="s">
        <v>31</v>
      </c>
      <c r="E26" s="29">
        <v>33</v>
      </c>
      <c r="F26" s="29"/>
      <c r="G26" s="30">
        <f t="shared" si="6"/>
        <v>21.094999999999999</v>
      </c>
      <c r="H26" s="30">
        <v>0</v>
      </c>
      <c r="I26" s="30">
        <v>0</v>
      </c>
      <c r="J26" s="30">
        <v>21.094999999999999</v>
      </c>
      <c r="K26" s="28">
        <v>1981.22</v>
      </c>
      <c r="L26" s="30">
        <f t="shared" si="7"/>
        <v>21.094999999999999</v>
      </c>
      <c r="M26" s="28">
        <v>1981.22</v>
      </c>
      <c r="N26" s="31">
        <f t="shared" si="2"/>
        <v>1.0647479835656816E-2</v>
      </c>
      <c r="O26" s="32">
        <v>106.93</v>
      </c>
      <c r="P26" s="33">
        <f t="shared" si="8"/>
        <v>1.1385350188267833</v>
      </c>
      <c r="Q26" s="33">
        <f t="shared" si="9"/>
        <v>638.84879013940895</v>
      </c>
      <c r="R26" s="42">
        <f t="shared" si="10"/>
        <v>68.312101129607001</v>
      </c>
      <c r="V26"/>
    </row>
    <row r="27" spans="1:22" s="19" customFormat="1" ht="15" customHeight="1" x14ac:dyDescent="0.2">
      <c r="A27" s="629"/>
      <c r="B27" s="290">
        <v>19</v>
      </c>
      <c r="C27" s="315" t="s">
        <v>43</v>
      </c>
      <c r="D27" s="216" t="s">
        <v>31</v>
      </c>
      <c r="E27" s="217">
        <v>8</v>
      </c>
      <c r="F27" s="217">
        <v>1966</v>
      </c>
      <c r="G27" s="218">
        <f t="shared" si="6"/>
        <v>3.782</v>
      </c>
      <c r="H27" s="218">
        <v>0</v>
      </c>
      <c r="I27" s="218">
        <v>0</v>
      </c>
      <c r="J27" s="218">
        <v>3.782</v>
      </c>
      <c r="K27" s="218">
        <v>353.96</v>
      </c>
      <c r="L27" s="218">
        <f t="shared" si="7"/>
        <v>3.782</v>
      </c>
      <c r="M27" s="218">
        <v>353.96</v>
      </c>
      <c r="N27" s="219">
        <f t="shared" si="2"/>
        <v>1.0684823143858064E-2</v>
      </c>
      <c r="O27" s="32">
        <v>106.93</v>
      </c>
      <c r="P27" s="220">
        <f t="shared" si="8"/>
        <v>1.1425281387727428</v>
      </c>
      <c r="Q27" s="220">
        <f t="shared" si="9"/>
        <v>641.08938863148376</v>
      </c>
      <c r="R27" s="221">
        <f t="shared" si="10"/>
        <v>68.551688326364555</v>
      </c>
      <c r="S27" s="18"/>
      <c r="T27" s="18"/>
      <c r="U27" s="18"/>
    </row>
    <row r="28" spans="1:22" ht="14.25" customHeight="1" x14ac:dyDescent="0.2">
      <c r="A28" s="629"/>
      <c r="B28" s="294">
        <v>20</v>
      </c>
      <c r="C28" s="224" t="s">
        <v>40</v>
      </c>
      <c r="D28" s="28" t="s">
        <v>31</v>
      </c>
      <c r="E28" s="29">
        <v>18</v>
      </c>
      <c r="F28" s="29"/>
      <c r="G28" s="30">
        <f t="shared" si="6"/>
        <v>8.01</v>
      </c>
      <c r="H28" s="30"/>
      <c r="I28" s="30"/>
      <c r="J28" s="30">
        <v>8.01</v>
      </c>
      <c r="K28" s="28">
        <v>704.53</v>
      </c>
      <c r="L28" s="30">
        <f t="shared" si="7"/>
        <v>8.01</v>
      </c>
      <c r="M28" s="28">
        <v>704.53</v>
      </c>
      <c r="N28" s="31">
        <f t="shared" si="2"/>
        <v>1.1369281648758747E-2</v>
      </c>
      <c r="O28" s="32">
        <v>106.93</v>
      </c>
      <c r="P28" s="33">
        <f t="shared" si="8"/>
        <v>1.2157172867017729</v>
      </c>
      <c r="Q28" s="33">
        <f t="shared" si="9"/>
        <v>682.15689892552473</v>
      </c>
      <c r="R28" s="42">
        <f t="shared" si="10"/>
        <v>72.943037202106368</v>
      </c>
    </row>
    <row r="29" spans="1:22" ht="15.75" customHeight="1" x14ac:dyDescent="0.2">
      <c r="A29" s="629"/>
      <c r="B29" s="294">
        <v>21</v>
      </c>
      <c r="C29" s="225" t="s">
        <v>60</v>
      </c>
      <c r="D29" s="59" t="s">
        <v>47</v>
      </c>
      <c r="E29" s="29">
        <v>1</v>
      </c>
      <c r="F29" s="29"/>
      <c r="G29" s="30">
        <f t="shared" si="6"/>
        <v>0.55300000000000005</v>
      </c>
      <c r="H29" s="30">
        <v>0</v>
      </c>
      <c r="I29" s="30">
        <v>0</v>
      </c>
      <c r="J29" s="30">
        <v>0.55300000000000005</v>
      </c>
      <c r="K29" s="28">
        <v>47</v>
      </c>
      <c r="L29" s="30">
        <f t="shared" si="7"/>
        <v>0.55300000000000005</v>
      </c>
      <c r="M29" s="28">
        <v>47</v>
      </c>
      <c r="N29" s="31">
        <f t="shared" si="2"/>
        <v>1.1765957446808511E-2</v>
      </c>
      <c r="O29" s="32">
        <v>106.93</v>
      </c>
      <c r="P29" s="33">
        <f t="shared" si="8"/>
        <v>1.2581338297872342</v>
      </c>
      <c r="Q29" s="33">
        <f t="shared" si="9"/>
        <v>705.95744680851067</v>
      </c>
      <c r="R29" s="42">
        <f t="shared" si="10"/>
        <v>75.488029787234041</v>
      </c>
    </row>
    <row r="30" spans="1:22" ht="15" customHeight="1" x14ac:dyDescent="0.2">
      <c r="A30" s="629"/>
      <c r="B30" s="294">
        <v>22</v>
      </c>
      <c r="C30" s="224" t="s">
        <v>99</v>
      </c>
      <c r="D30" s="59" t="s">
        <v>47</v>
      </c>
      <c r="E30" s="29">
        <v>8</v>
      </c>
      <c r="F30" s="29"/>
      <c r="G30" s="30">
        <f t="shared" si="6"/>
        <v>5.8710000000000004</v>
      </c>
      <c r="H30" s="30">
        <v>0</v>
      </c>
      <c r="I30" s="30">
        <v>0</v>
      </c>
      <c r="J30" s="30">
        <v>5.8710000000000004</v>
      </c>
      <c r="K30" s="28">
        <v>488.96</v>
      </c>
      <c r="L30" s="30">
        <f t="shared" si="7"/>
        <v>5.8710000000000004</v>
      </c>
      <c r="M30" s="28">
        <v>488.96</v>
      </c>
      <c r="N30" s="31">
        <f t="shared" si="2"/>
        <v>1.2007117146596861E-2</v>
      </c>
      <c r="O30" s="32">
        <v>106.93</v>
      </c>
      <c r="P30" s="33">
        <f t="shared" si="8"/>
        <v>1.2839210364856024</v>
      </c>
      <c r="Q30" s="33">
        <f t="shared" si="9"/>
        <v>720.42702879581168</v>
      </c>
      <c r="R30" s="42">
        <f t="shared" si="10"/>
        <v>77.035262189136148</v>
      </c>
    </row>
    <row r="31" spans="1:22" ht="12.75" customHeight="1" x14ac:dyDescent="0.2">
      <c r="A31" s="629"/>
      <c r="B31" s="290">
        <v>23</v>
      </c>
      <c r="C31" s="315" t="s">
        <v>85</v>
      </c>
      <c r="D31" s="216" t="s">
        <v>47</v>
      </c>
      <c r="E31" s="217">
        <v>20</v>
      </c>
      <c r="F31" s="217"/>
      <c r="G31" s="218">
        <f t="shared" si="6"/>
        <v>9.8000000000000007</v>
      </c>
      <c r="H31" s="218">
        <v>0</v>
      </c>
      <c r="I31" s="218">
        <v>0</v>
      </c>
      <c r="J31" s="218">
        <v>9.8000000000000007</v>
      </c>
      <c r="K31" s="218">
        <v>1073.3399999999999</v>
      </c>
      <c r="L31" s="218">
        <f t="shared" si="7"/>
        <v>9.8000000000000007</v>
      </c>
      <c r="M31" s="218">
        <v>752.43</v>
      </c>
      <c r="N31" s="219">
        <f t="shared" si="2"/>
        <v>1.3024467392315567E-2</v>
      </c>
      <c r="O31" s="32">
        <v>106.93</v>
      </c>
      <c r="P31" s="220">
        <f t="shared" si="8"/>
        <v>1.3927062982603036</v>
      </c>
      <c r="Q31" s="220">
        <f t="shared" si="9"/>
        <v>781.46804353893401</v>
      </c>
      <c r="R31" s="221">
        <f t="shared" si="10"/>
        <v>83.562377895618226</v>
      </c>
    </row>
    <row r="32" spans="1:22" ht="15" customHeight="1" x14ac:dyDescent="0.2">
      <c r="A32" s="629"/>
      <c r="B32" s="294">
        <v>24</v>
      </c>
      <c r="C32" s="224" t="s">
        <v>88</v>
      </c>
      <c r="D32" s="28" t="s">
        <v>47</v>
      </c>
      <c r="E32" s="29">
        <v>20</v>
      </c>
      <c r="F32" s="29"/>
      <c r="G32" s="30">
        <f t="shared" si="6"/>
        <v>13.952999999999999</v>
      </c>
      <c r="H32" s="30">
        <v>0</v>
      </c>
      <c r="I32" s="30">
        <v>0</v>
      </c>
      <c r="J32" s="30">
        <v>13.952999999999999</v>
      </c>
      <c r="K32" s="30">
        <v>1048.6600000000001</v>
      </c>
      <c r="L32" s="30">
        <f t="shared" si="7"/>
        <v>13.952999999999999</v>
      </c>
      <c r="M32" s="30">
        <v>1048.6600000000001</v>
      </c>
      <c r="N32" s="31">
        <f t="shared" si="2"/>
        <v>1.3305551847119179E-2</v>
      </c>
      <c r="O32" s="32">
        <v>106.93</v>
      </c>
      <c r="P32" s="33">
        <f t="shared" si="8"/>
        <v>1.422762659012454</v>
      </c>
      <c r="Q32" s="33">
        <f t="shared" si="9"/>
        <v>798.33311082715079</v>
      </c>
      <c r="R32" s="42">
        <f t="shared" si="10"/>
        <v>85.365759540747234</v>
      </c>
    </row>
    <row r="33" spans="1:18" s="19" customFormat="1" ht="15" customHeight="1" thickBot="1" x14ac:dyDescent="0.25">
      <c r="A33" s="633"/>
      <c r="B33" s="298">
        <v>25</v>
      </c>
      <c r="C33" s="299" t="s">
        <v>73</v>
      </c>
      <c r="D33" s="300" t="s">
        <v>47</v>
      </c>
      <c r="E33" s="260">
        <v>5</v>
      </c>
      <c r="F33" s="260"/>
      <c r="G33" s="261">
        <f t="shared" si="6"/>
        <v>5.3630000000000004</v>
      </c>
      <c r="H33" s="261">
        <v>0</v>
      </c>
      <c r="I33" s="261">
        <v>0</v>
      </c>
      <c r="J33" s="261">
        <v>5.3630000000000004</v>
      </c>
      <c r="K33" s="258">
        <v>374.02</v>
      </c>
      <c r="L33" s="261">
        <f t="shared" si="7"/>
        <v>5.3630000000000004</v>
      </c>
      <c r="M33" s="258">
        <v>374.02</v>
      </c>
      <c r="N33" s="262">
        <f t="shared" si="2"/>
        <v>1.4338805411475324E-2</v>
      </c>
      <c r="O33" s="263">
        <v>106.93</v>
      </c>
      <c r="P33" s="264">
        <f t="shared" si="8"/>
        <v>1.5332484626490566</v>
      </c>
      <c r="Q33" s="264">
        <f t="shared" si="9"/>
        <v>860.32832468851939</v>
      </c>
      <c r="R33" s="265">
        <f t="shared" si="10"/>
        <v>91.994907758943384</v>
      </c>
    </row>
    <row r="34" spans="1:18" ht="14.25" customHeight="1" x14ac:dyDescent="0.2">
      <c r="A34" s="630" t="s">
        <v>83</v>
      </c>
      <c r="B34" s="544">
        <v>26</v>
      </c>
      <c r="C34" s="242" t="s">
        <v>66</v>
      </c>
      <c r="D34" s="144" t="s">
        <v>47</v>
      </c>
      <c r="E34" s="145">
        <v>45</v>
      </c>
      <c r="F34" s="145">
        <v>1972</v>
      </c>
      <c r="G34" s="146">
        <f t="shared" si="6"/>
        <v>23.312000000000001</v>
      </c>
      <c r="H34" s="146">
        <v>0</v>
      </c>
      <c r="I34" s="146">
        <v>0</v>
      </c>
      <c r="J34" s="146">
        <v>23.312000000000001</v>
      </c>
      <c r="K34" s="146">
        <v>1525.98</v>
      </c>
      <c r="L34" s="146">
        <f t="shared" si="7"/>
        <v>23.312000000000001</v>
      </c>
      <c r="M34" s="146">
        <v>1525.98</v>
      </c>
      <c r="N34" s="485">
        <f t="shared" si="2"/>
        <v>1.5276740193187329E-2</v>
      </c>
      <c r="O34" s="208">
        <v>106.93</v>
      </c>
      <c r="P34" s="148">
        <f t="shared" si="8"/>
        <v>1.6335418288575212</v>
      </c>
      <c r="Q34" s="148">
        <f t="shared" si="9"/>
        <v>916.60441159123968</v>
      </c>
      <c r="R34" s="149">
        <f t="shared" si="10"/>
        <v>98.012509731451274</v>
      </c>
    </row>
    <row r="35" spans="1:18" ht="12.75" customHeight="1" x14ac:dyDescent="0.2">
      <c r="A35" s="631"/>
      <c r="B35" s="545">
        <v>27</v>
      </c>
      <c r="C35" s="240" t="s">
        <v>75</v>
      </c>
      <c r="D35" s="90" t="s">
        <v>47</v>
      </c>
      <c r="E35" s="87">
        <v>8</v>
      </c>
      <c r="F35" s="87">
        <v>1966</v>
      </c>
      <c r="G35" s="89">
        <f t="shared" si="6"/>
        <v>5.3940000000000001</v>
      </c>
      <c r="H35" s="89">
        <v>0</v>
      </c>
      <c r="I35" s="89">
        <v>0</v>
      </c>
      <c r="J35" s="89">
        <v>5.3940000000000001</v>
      </c>
      <c r="K35" s="89">
        <v>350.82</v>
      </c>
      <c r="L35" s="89">
        <f t="shared" si="7"/>
        <v>5.3940000000000001</v>
      </c>
      <c r="M35" s="89">
        <v>350.82</v>
      </c>
      <c r="N35" s="91">
        <f t="shared" si="2"/>
        <v>1.5375406191209168E-2</v>
      </c>
      <c r="O35" s="208">
        <v>106.93</v>
      </c>
      <c r="P35" s="93">
        <f t="shared" si="8"/>
        <v>1.6440921840259963</v>
      </c>
      <c r="Q35" s="93">
        <f t="shared" si="9"/>
        <v>922.52437147255011</v>
      </c>
      <c r="R35" s="94">
        <f t="shared" si="10"/>
        <v>98.645531041559792</v>
      </c>
    </row>
    <row r="36" spans="1:18" ht="12.75" customHeight="1" x14ac:dyDescent="0.2">
      <c r="A36" s="631"/>
      <c r="B36" s="545">
        <v>28</v>
      </c>
      <c r="C36" s="243" t="s">
        <v>46</v>
      </c>
      <c r="D36" s="128" t="s">
        <v>47</v>
      </c>
      <c r="E36" s="87">
        <v>18</v>
      </c>
      <c r="F36" s="87"/>
      <c r="G36" s="89">
        <f t="shared" si="6"/>
        <v>21.192</v>
      </c>
      <c r="H36" s="89">
        <v>0</v>
      </c>
      <c r="I36" s="89">
        <v>0</v>
      </c>
      <c r="J36" s="89">
        <v>21.192</v>
      </c>
      <c r="K36" s="89">
        <v>1319.16</v>
      </c>
      <c r="L36" s="89">
        <f t="shared" si="7"/>
        <v>21.192</v>
      </c>
      <c r="M36" s="89">
        <v>1319.16</v>
      </c>
      <c r="N36" s="91">
        <f t="shared" si="2"/>
        <v>1.6064768489038476E-2</v>
      </c>
      <c r="O36" s="208">
        <v>106.93</v>
      </c>
      <c r="P36" s="93">
        <f t="shared" si="8"/>
        <v>1.7178056945328843</v>
      </c>
      <c r="Q36" s="93">
        <f t="shared" si="9"/>
        <v>963.8861093423086</v>
      </c>
      <c r="R36" s="94">
        <f t="shared" si="10"/>
        <v>103.06834167197306</v>
      </c>
    </row>
    <row r="37" spans="1:18" ht="13.5" customHeight="1" x14ac:dyDescent="0.2">
      <c r="A37" s="631"/>
      <c r="B37" s="545">
        <v>29</v>
      </c>
      <c r="C37" s="240" t="s">
        <v>57</v>
      </c>
      <c r="D37" s="88" t="s">
        <v>47</v>
      </c>
      <c r="E37" s="87">
        <v>10</v>
      </c>
      <c r="F37" s="87">
        <v>1973</v>
      </c>
      <c r="G37" s="89">
        <f t="shared" si="6"/>
        <v>12.957000000000001</v>
      </c>
      <c r="H37" s="89">
        <v>0</v>
      </c>
      <c r="I37" s="89">
        <v>0</v>
      </c>
      <c r="J37" s="89">
        <v>12.957000000000001</v>
      </c>
      <c r="K37" s="89">
        <v>796.55</v>
      </c>
      <c r="L37" s="89">
        <f t="shared" si="7"/>
        <v>12.957000000000001</v>
      </c>
      <c r="M37" s="89">
        <v>796.55</v>
      </c>
      <c r="N37" s="91">
        <f t="shared" si="2"/>
        <v>1.6266398845019146E-2</v>
      </c>
      <c r="O37" s="208">
        <v>106.93</v>
      </c>
      <c r="P37" s="93">
        <f t="shared" si="8"/>
        <v>1.7393660284978973</v>
      </c>
      <c r="Q37" s="93">
        <f t="shared" si="9"/>
        <v>975.98393070114878</v>
      </c>
      <c r="R37" s="94">
        <f t="shared" si="10"/>
        <v>104.36196170987385</v>
      </c>
    </row>
    <row r="38" spans="1:18" ht="12.75" customHeight="1" x14ac:dyDescent="0.2">
      <c r="A38" s="631"/>
      <c r="B38" s="545">
        <v>30</v>
      </c>
      <c r="C38" s="240" t="s">
        <v>86</v>
      </c>
      <c r="D38" s="90" t="s">
        <v>47</v>
      </c>
      <c r="E38" s="87">
        <v>32</v>
      </c>
      <c r="F38" s="87"/>
      <c r="G38" s="89">
        <f t="shared" si="6"/>
        <v>27.975999999999999</v>
      </c>
      <c r="H38" s="89">
        <v>0</v>
      </c>
      <c r="I38" s="89">
        <v>0</v>
      </c>
      <c r="J38" s="89">
        <v>27.975999999999999</v>
      </c>
      <c r="K38" s="89">
        <v>1770.01</v>
      </c>
      <c r="L38" s="89">
        <f t="shared" si="7"/>
        <v>27.975999999999999</v>
      </c>
      <c r="M38" s="89">
        <v>1705.02</v>
      </c>
      <c r="N38" s="91">
        <f t="shared" si="2"/>
        <v>1.6408018674267749E-2</v>
      </c>
      <c r="O38" s="208">
        <v>106.93</v>
      </c>
      <c r="P38" s="93">
        <f t="shared" si="8"/>
        <v>1.7545094368394505</v>
      </c>
      <c r="Q38" s="93">
        <f t="shared" si="9"/>
        <v>984.4811204560649</v>
      </c>
      <c r="R38" s="94">
        <f t="shared" si="10"/>
        <v>105.27056621036704</v>
      </c>
    </row>
    <row r="39" spans="1:18" ht="12.75" customHeight="1" x14ac:dyDescent="0.2">
      <c r="A39" s="631"/>
      <c r="B39" s="545">
        <v>31</v>
      </c>
      <c r="C39" s="240" t="s">
        <v>101</v>
      </c>
      <c r="D39" s="88" t="s">
        <v>47</v>
      </c>
      <c r="E39" s="87">
        <v>12</v>
      </c>
      <c r="F39" s="87"/>
      <c r="G39" s="89">
        <f t="shared" si="6"/>
        <v>12.178000000000001</v>
      </c>
      <c r="H39" s="89">
        <v>0</v>
      </c>
      <c r="I39" s="89">
        <v>0</v>
      </c>
      <c r="J39" s="89">
        <v>12.178000000000001</v>
      </c>
      <c r="K39" s="90">
        <v>731.56</v>
      </c>
      <c r="L39" s="89">
        <f t="shared" si="7"/>
        <v>12.178000000000001</v>
      </c>
      <c r="M39" s="90">
        <v>731.56</v>
      </c>
      <c r="N39" s="91">
        <f t="shared" si="2"/>
        <v>1.6646618185794743E-2</v>
      </c>
      <c r="O39" s="208">
        <v>106.93</v>
      </c>
      <c r="P39" s="93">
        <f t="shared" si="8"/>
        <v>1.7800228826070319</v>
      </c>
      <c r="Q39" s="93">
        <f t="shared" si="9"/>
        <v>998.79709114768457</v>
      </c>
      <c r="R39" s="94">
        <f t="shared" si="10"/>
        <v>106.80137295642193</v>
      </c>
    </row>
    <row r="40" spans="1:18" ht="12.75" customHeight="1" x14ac:dyDescent="0.2">
      <c r="A40" s="631"/>
      <c r="B40" s="545">
        <v>32</v>
      </c>
      <c r="C40" s="242" t="s">
        <v>51</v>
      </c>
      <c r="D40" s="144" t="s">
        <v>47</v>
      </c>
      <c r="E40" s="145">
        <v>17</v>
      </c>
      <c r="F40" s="145">
        <v>1973</v>
      </c>
      <c r="G40" s="146">
        <f t="shared" si="6"/>
        <v>22.295000000000002</v>
      </c>
      <c r="H40" s="146">
        <v>0</v>
      </c>
      <c r="I40" s="146">
        <v>0</v>
      </c>
      <c r="J40" s="146">
        <v>22.295000000000002</v>
      </c>
      <c r="K40" s="146">
        <v>1317.97</v>
      </c>
      <c r="L40" s="146">
        <f t="shared" si="7"/>
        <v>22.295000000000002</v>
      </c>
      <c r="M40" s="146">
        <v>1317.97</v>
      </c>
      <c r="N40" s="91">
        <f t="shared" si="2"/>
        <v>1.6916166528828425E-2</v>
      </c>
      <c r="O40" s="208">
        <v>106.93</v>
      </c>
      <c r="P40" s="148">
        <f t="shared" si="8"/>
        <v>1.8088456869276237</v>
      </c>
      <c r="Q40" s="148">
        <f t="shared" si="9"/>
        <v>1014.9699917297055</v>
      </c>
      <c r="R40" s="149">
        <f t="shared" si="10"/>
        <v>108.53074121565741</v>
      </c>
    </row>
    <row r="41" spans="1:18" ht="14.25" customHeight="1" x14ac:dyDescent="0.2">
      <c r="A41" s="631"/>
      <c r="B41" s="545">
        <v>33</v>
      </c>
      <c r="C41" s="240" t="s">
        <v>77</v>
      </c>
      <c r="D41" s="90" t="s">
        <v>47</v>
      </c>
      <c r="E41" s="87">
        <v>14</v>
      </c>
      <c r="F41" s="87">
        <v>1966</v>
      </c>
      <c r="G41" s="89">
        <f t="shared" si="6"/>
        <v>8.6950000000000003</v>
      </c>
      <c r="H41" s="89">
        <v>0</v>
      </c>
      <c r="I41" s="89">
        <v>0</v>
      </c>
      <c r="J41" s="89">
        <v>8.6950000000000003</v>
      </c>
      <c r="K41" s="89">
        <v>487.55</v>
      </c>
      <c r="L41" s="89">
        <f t="shared" si="7"/>
        <v>8.6950000000000003</v>
      </c>
      <c r="M41" s="89">
        <v>487.55</v>
      </c>
      <c r="N41" s="91">
        <f t="shared" ref="N41:N65" si="11">L41/M41</f>
        <v>1.7834068300687109E-2</v>
      </c>
      <c r="O41" s="208">
        <v>106.93</v>
      </c>
      <c r="P41" s="93">
        <f t="shared" si="8"/>
        <v>1.9069969233924726</v>
      </c>
      <c r="Q41" s="93">
        <f t="shared" si="9"/>
        <v>1070.0440980412266</v>
      </c>
      <c r="R41" s="94">
        <f t="shared" si="10"/>
        <v>114.41981540354836</v>
      </c>
    </row>
    <row r="42" spans="1:18" ht="12.75" customHeight="1" x14ac:dyDescent="0.2">
      <c r="A42" s="631"/>
      <c r="B42" s="545">
        <v>34</v>
      </c>
      <c r="C42" s="240" t="s">
        <v>52</v>
      </c>
      <c r="D42" s="90" t="s">
        <v>47</v>
      </c>
      <c r="E42" s="87">
        <v>17</v>
      </c>
      <c r="F42" s="87">
        <v>1975</v>
      </c>
      <c r="G42" s="89">
        <f t="shared" ref="G42:G65" si="12">H42+I42+J42</f>
        <v>23.498999999999999</v>
      </c>
      <c r="H42" s="89">
        <v>0</v>
      </c>
      <c r="I42" s="89">
        <v>0</v>
      </c>
      <c r="J42" s="89">
        <v>23.498999999999999</v>
      </c>
      <c r="K42" s="89">
        <v>1315.92</v>
      </c>
      <c r="L42" s="89">
        <f t="shared" ref="L42:L65" si="13">J42</f>
        <v>23.498999999999999</v>
      </c>
      <c r="M42" s="89">
        <v>1315.92</v>
      </c>
      <c r="N42" s="91">
        <f t="shared" si="11"/>
        <v>1.7857468539120916E-2</v>
      </c>
      <c r="O42" s="208">
        <v>106.93</v>
      </c>
      <c r="P42" s="93">
        <f t="shared" ref="P42:P65" si="14">N42*O42</f>
        <v>1.9094991108881996</v>
      </c>
      <c r="Q42" s="93">
        <f t="shared" ref="Q42:Q65" si="15">N42*60*1000</f>
        <v>1071.4481123472551</v>
      </c>
      <c r="R42" s="94">
        <f t="shared" ref="R42:R65" si="16">Q42*O42/1000</f>
        <v>114.56994665329199</v>
      </c>
    </row>
    <row r="43" spans="1:18" ht="12.75" customHeight="1" x14ac:dyDescent="0.2">
      <c r="A43" s="631"/>
      <c r="B43" s="545">
        <v>35</v>
      </c>
      <c r="C43" s="240" t="s">
        <v>59</v>
      </c>
      <c r="D43" s="90" t="s">
        <v>47</v>
      </c>
      <c r="E43" s="87">
        <v>8</v>
      </c>
      <c r="F43" s="87">
        <v>1970</v>
      </c>
      <c r="G43" s="89">
        <f t="shared" si="12"/>
        <v>7.4580000000000002</v>
      </c>
      <c r="H43" s="89">
        <v>0</v>
      </c>
      <c r="I43" s="89">
        <v>0</v>
      </c>
      <c r="J43" s="89">
        <v>7.4580000000000002</v>
      </c>
      <c r="K43" s="89">
        <v>412.7</v>
      </c>
      <c r="L43" s="89">
        <f t="shared" si="13"/>
        <v>7.4580000000000002</v>
      </c>
      <c r="M43" s="89">
        <v>412.7</v>
      </c>
      <c r="N43" s="91">
        <f t="shared" si="11"/>
        <v>1.8071238187545434E-2</v>
      </c>
      <c r="O43" s="208">
        <v>106.93</v>
      </c>
      <c r="P43" s="93">
        <f t="shared" si="14"/>
        <v>1.9323574993942334</v>
      </c>
      <c r="Q43" s="93">
        <f t="shared" si="15"/>
        <v>1084.274291252726</v>
      </c>
      <c r="R43" s="94">
        <f t="shared" si="16"/>
        <v>115.94144996365399</v>
      </c>
    </row>
    <row r="44" spans="1:18" ht="12.75" customHeight="1" x14ac:dyDescent="0.2">
      <c r="A44" s="631"/>
      <c r="B44" s="545">
        <v>36</v>
      </c>
      <c r="C44" s="240" t="s">
        <v>87</v>
      </c>
      <c r="D44" s="90" t="s">
        <v>47</v>
      </c>
      <c r="E44" s="87">
        <v>41</v>
      </c>
      <c r="F44" s="87"/>
      <c r="G44" s="89">
        <f t="shared" si="12"/>
        <v>22.145</v>
      </c>
      <c r="H44" s="89">
        <v>0</v>
      </c>
      <c r="I44" s="89">
        <v>0</v>
      </c>
      <c r="J44" s="89">
        <v>22.145</v>
      </c>
      <c r="K44" s="89">
        <v>1275.3499999999999</v>
      </c>
      <c r="L44" s="89">
        <f t="shared" si="13"/>
        <v>22.145</v>
      </c>
      <c r="M44" s="89">
        <v>1205.51</v>
      </c>
      <c r="N44" s="91">
        <f t="shared" si="11"/>
        <v>1.8369818583006362E-2</v>
      </c>
      <c r="O44" s="208">
        <v>106.93</v>
      </c>
      <c r="P44" s="93">
        <f t="shared" si="14"/>
        <v>1.9642847010808704</v>
      </c>
      <c r="Q44" s="93">
        <f t="shared" si="15"/>
        <v>1102.1891149803816</v>
      </c>
      <c r="R44" s="93">
        <f t="shared" si="16"/>
        <v>117.85708206485222</v>
      </c>
    </row>
    <row r="45" spans="1:18" ht="12.75" customHeight="1" x14ac:dyDescent="0.2">
      <c r="A45" s="631"/>
      <c r="B45" s="544">
        <v>37</v>
      </c>
      <c r="C45" s="242" t="s">
        <v>61</v>
      </c>
      <c r="D45" s="144" t="s">
        <v>47</v>
      </c>
      <c r="E45" s="145">
        <v>7</v>
      </c>
      <c r="F45" s="145"/>
      <c r="G45" s="146">
        <f t="shared" si="12"/>
        <v>7.8409999999999993</v>
      </c>
      <c r="H45" s="146">
        <v>0</v>
      </c>
      <c r="I45" s="146">
        <v>0.94599999999999995</v>
      </c>
      <c r="J45" s="146">
        <v>6.8949999999999996</v>
      </c>
      <c r="K45" s="144">
        <v>374.68</v>
      </c>
      <c r="L45" s="146">
        <f t="shared" si="13"/>
        <v>6.8949999999999996</v>
      </c>
      <c r="M45" s="144">
        <v>374.68</v>
      </c>
      <c r="N45" s="147">
        <f t="shared" si="11"/>
        <v>1.840237002241913E-2</v>
      </c>
      <c r="O45" s="208">
        <v>106.93</v>
      </c>
      <c r="P45" s="148">
        <f t="shared" si="14"/>
        <v>1.9677654264972777</v>
      </c>
      <c r="Q45" s="148">
        <f t="shared" si="15"/>
        <v>1104.1422013451479</v>
      </c>
      <c r="R45" s="149">
        <f t="shared" si="16"/>
        <v>118.06592558983667</v>
      </c>
    </row>
    <row r="46" spans="1:18" ht="12.75" customHeight="1" x14ac:dyDescent="0.2">
      <c r="A46" s="631"/>
      <c r="B46" s="544">
        <v>38</v>
      </c>
      <c r="C46" s="242" t="s">
        <v>68</v>
      </c>
      <c r="D46" s="144" t="s">
        <v>47</v>
      </c>
      <c r="E46" s="145">
        <v>7</v>
      </c>
      <c r="F46" s="145">
        <v>1984</v>
      </c>
      <c r="G46" s="146">
        <f t="shared" si="12"/>
        <v>5.915</v>
      </c>
      <c r="H46" s="146">
        <v>0</v>
      </c>
      <c r="I46" s="146">
        <v>0</v>
      </c>
      <c r="J46" s="146">
        <v>5.915</v>
      </c>
      <c r="K46" s="146">
        <v>300.69</v>
      </c>
      <c r="L46" s="146">
        <f t="shared" si="13"/>
        <v>5.915</v>
      </c>
      <c r="M46" s="146">
        <v>300.69</v>
      </c>
      <c r="N46" s="91">
        <f t="shared" si="11"/>
        <v>1.9671422395157803E-2</v>
      </c>
      <c r="O46" s="208">
        <v>106.93</v>
      </c>
      <c r="P46" s="148">
        <f t="shared" si="14"/>
        <v>2.1034651967142239</v>
      </c>
      <c r="Q46" s="543">
        <f t="shared" si="15"/>
        <v>1180.2853437094682</v>
      </c>
      <c r="R46" s="149">
        <f t="shared" si="16"/>
        <v>126.20791180285345</v>
      </c>
    </row>
    <row r="47" spans="1:18" ht="12.75" customHeight="1" x14ac:dyDescent="0.2">
      <c r="A47" s="631"/>
      <c r="B47" s="544">
        <v>39</v>
      </c>
      <c r="C47" s="242" t="s">
        <v>49</v>
      </c>
      <c r="D47" s="143" t="s">
        <v>47</v>
      </c>
      <c r="E47" s="145">
        <v>7</v>
      </c>
      <c r="F47" s="145"/>
      <c r="G47" s="146">
        <f t="shared" si="12"/>
        <v>11.1</v>
      </c>
      <c r="H47" s="146">
        <v>0</v>
      </c>
      <c r="I47" s="146">
        <v>0</v>
      </c>
      <c r="J47" s="146">
        <v>11.1</v>
      </c>
      <c r="K47" s="144">
        <v>562.04999999999995</v>
      </c>
      <c r="L47" s="146">
        <f t="shared" si="13"/>
        <v>11.1</v>
      </c>
      <c r="M47" s="144">
        <v>562.04999999999995</v>
      </c>
      <c r="N47" s="91">
        <f t="shared" si="11"/>
        <v>1.9749132639444889E-2</v>
      </c>
      <c r="O47" s="208">
        <v>106.93</v>
      </c>
      <c r="P47" s="148">
        <f t="shared" si="14"/>
        <v>2.1117747531358422</v>
      </c>
      <c r="Q47" s="148">
        <f t="shared" si="15"/>
        <v>1184.9479583666932</v>
      </c>
      <c r="R47" s="149">
        <f t="shared" si="16"/>
        <v>126.70648518815052</v>
      </c>
    </row>
    <row r="48" spans="1:18" ht="12" customHeight="1" x14ac:dyDescent="0.2">
      <c r="A48" s="631"/>
      <c r="B48" s="545">
        <v>40</v>
      </c>
      <c r="C48" s="240" t="s">
        <v>65</v>
      </c>
      <c r="D48" s="90" t="s">
        <v>47</v>
      </c>
      <c r="E48" s="87">
        <v>6</v>
      </c>
      <c r="F48" s="87">
        <v>1971</v>
      </c>
      <c r="G48" s="89">
        <f t="shared" si="12"/>
        <v>6.5960000000000001</v>
      </c>
      <c r="H48" s="89">
        <v>0</v>
      </c>
      <c r="I48" s="89">
        <v>0</v>
      </c>
      <c r="J48" s="89">
        <v>6.5960000000000001</v>
      </c>
      <c r="K48" s="89">
        <v>328.45</v>
      </c>
      <c r="L48" s="89">
        <f t="shared" si="13"/>
        <v>6.5960000000000001</v>
      </c>
      <c r="M48" s="89">
        <v>328.45</v>
      </c>
      <c r="N48" s="91">
        <f t="shared" si="11"/>
        <v>2.0082204292890853E-2</v>
      </c>
      <c r="O48" s="208">
        <v>106.93</v>
      </c>
      <c r="P48" s="93">
        <f t="shared" si="14"/>
        <v>2.1473901050388191</v>
      </c>
      <c r="Q48" s="93">
        <f t="shared" si="15"/>
        <v>1204.9322575734511</v>
      </c>
      <c r="R48" s="94">
        <f t="shared" si="16"/>
        <v>128.84340630232913</v>
      </c>
    </row>
    <row r="49" spans="1:18" ht="12" customHeight="1" x14ac:dyDescent="0.2">
      <c r="A49" s="631"/>
      <c r="B49" s="545">
        <v>41</v>
      </c>
      <c r="C49" s="240" t="s">
        <v>79</v>
      </c>
      <c r="D49" s="90" t="s">
        <v>47</v>
      </c>
      <c r="E49" s="87">
        <v>16</v>
      </c>
      <c r="F49" s="87">
        <v>1978</v>
      </c>
      <c r="G49" s="89">
        <f t="shared" si="12"/>
        <v>9.9220000000000006</v>
      </c>
      <c r="H49" s="89">
        <v>0</v>
      </c>
      <c r="I49" s="89">
        <v>0</v>
      </c>
      <c r="J49" s="89">
        <v>9.9220000000000006</v>
      </c>
      <c r="K49" s="89">
        <v>492.25</v>
      </c>
      <c r="L49" s="89">
        <f t="shared" si="13"/>
        <v>9.9220000000000006</v>
      </c>
      <c r="M49" s="89">
        <v>492.25</v>
      </c>
      <c r="N49" s="91">
        <f t="shared" si="11"/>
        <v>2.0156424581005587E-2</v>
      </c>
      <c r="O49" s="208">
        <v>106.93</v>
      </c>
      <c r="P49" s="93">
        <f t="shared" si="14"/>
        <v>2.1553264804469277</v>
      </c>
      <c r="Q49" s="93">
        <f t="shared" si="15"/>
        <v>1209.3854748603353</v>
      </c>
      <c r="R49" s="94">
        <f t="shared" si="16"/>
        <v>129.31958882681565</v>
      </c>
    </row>
    <row r="50" spans="1:18" ht="12" customHeight="1" x14ac:dyDescent="0.2">
      <c r="A50" s="631"/>
      <c r="B50" s="546">
        <v>42</v>
      </c>
      <c r="C50" s="541" t="s">
        <v>62</v>
      </c>
      <c r="D50" s="88" t="s">
        <v>47</v>
      </c>
      <c r="E50" s="87">
        <v>10</v>
      </c>
      <c r="F50" s="87"/>
      <c r="G50" s="89">
        <f t="shared" si="12"/>
        <v>12.302</v>
      </c>
      <c r="H50" s="89">
        <v>0.153</v>
      </c>
      <c r="I50" s="89">
        <v>9.8000000000000004E-2</v>
      </c>
      <c r="J50" s="89">
        <v>12.051</v>
      </c>
      <c r="K50" s="90">
        <v>595.69000000000005</v>
      </c>
      <c r="L50" s="89">
        <f t="shared" si="13"/>
        <v>12.051</v>
      </c>
      <c r="M50" s="90">
        <v>595.69000000000005</v>
      </c>
      <c r="N50" s="91">
        <f t="shared" si="11"/>
        <v>2.0230321140190365E-2</v>
      </c>
      <c r="O50" s="208">
        <v>106.93</v>
      </c>
      <c r="P50" s="93">
        <f t="shared" si="14"/>
        <v>2.163228239520556</v>
      </c>
      <c r="Q50" s="93">
        <f t="shared" si="15"/>
        <v>1213.8192684114219</v>
      </c>
      <c r="R50" s="93">
        <f t="shared" si="16"/>
        <v>129.79369437123336</v>
      </c>
    </row>
    <row r="51" spans="1:18" ht="12.75" customHeight="1" thickBot="1" x14ac:dyDescent="0.25">
      <c r="A51" s="632"/>
      <c r="B51" s="547">
        <v>43</v>
      </c>
      <c r="C51" s="488" t="s">
        <v>64</v>
      </c>
      <c r="D51" s="489" t="s">
        <v>47</v>
      </c>
      <c r="E51" s="490">
        <v>17</v>
      </c>
      <c r="F51" s="490"/>
      <c r="G51" s="491">
        <f t="shared" si="12"/>
        <v>15.074999999999999</v>
      </c>
      <c r="H51" s="491">
        <v>0</v>
      </c>
      <c r="I51" s="491">
        <v>0</v>
      </c>
      <c r="J51" s="491">
        <v>15.074999999999999</v>
      </c>
      <c r="K51" s="492">
        <v>744.88</v>
      </c>
      <c r="L51" s="491">
        <f t="shared" si="13"/>
        <v>15.074999999999999</v>
      </c>
      <c r="M51" s="492">
        <v>744.88</v>
      </c>
      <c r="N51" s="485">
        <f t="shared" si="11"/>
        <v>2.0238159166577167E-2</v>
      </c>
      <c r="O51" s="208">
        <v>106.93</v>
      </c>
      <c r="P51" s="493">
        <f t="shared" si="14"/>
        <v>2.1640663596820966</v>
      </c>
      <c r="Q51" s="493">
        <f t="shared" si="15"/>
        <v>1214.2895499946301</v>
      </c>
      <c r="R51" s="494">
        <f t="shared" si="16"/>
        <v>129.8439815809258</v>
      </c>
    </row>
    <row r="52" spans="1:18" s="24" customFormat="1" ht="12" customHeight="1" x14ac:dyDescent="0.2">
      <c r="A52" s="588" t="s">
        <v>84</v>
      </c>
      <c r="B52" s="255">
        <v>44</v>
      </c>
      <c r="C52" s="537" t="s">
        <v>54</v>
      </c>
      <c r="D52" s="171" t="s">
        <v>47</v>
      </c>
      <c r="E52" s="172">
        <v>18</v>
      </c>
      <c r="F52" s="172"/>
      <c r="G52" s="173">
        <f t="shared" si="12"/>
        <v>16.928000000000001</v>
      </c>
      <c r="H52" s="173">
        <v>0</v>
      </c>
      <c r="I52" s="173">
        <v>0</v>
      </c>
      <c r="J52" s="173">
        <v>16.928000000000001</v>
      </c>
      <c r="K52" s="174">
        <v>801.57</v>
      </c>
      <c r="L52" s="173">
        <f t="shared" si="13"/>
        <v>16.928000000000001</v>
      </c>
      <c r="M52" s="174">
        <v>801.57</v>
      </c>
      <c r="N52" s="175">
        <f t="shared" si="11"/>
        <v>2.1118554836134087E-2</v>
      </c>
      <c r="O52" s="158">
        <v>106.93</v>
      </c>
      <c r="P52" s="176">
        <f t="shared" si="14"/>
        <v>2.2582070686278182</v>
      </c>
      <c r="Q52" s="176">
        <f t="shared" si="15"/>
        <v>1267.1132901680453</v>
      </c>
      <c r="R52" s="177">
        <f t="shared" si="16"/>
        <v>135.49242411766909</v>
      </c>
    </row>
    <row r="53" spans="1:18" ht="12" customHeight="1" x14ac:dyDescent="0.2">
      <c r="A53" s="589"/>
      <c r="B53" s="305">
        <v>45</v>
      </c>
      <c r="C53" s="249" t="s">
        <v>55</v>
      </c>
      <c r="D53" s="114" t="s">
        <v>47</v>
      </c>
      <c r="E53" s="43">
        <v>19</v>
      </c>
      <c r="F53" s="43">
        <v>1978</v>
      </c>
      <c r="G53" s="113">
        <f t="shared" si="12"/>
        <v>20.771000000000001</v>
      </c>
      <c r="H53" s="113">
        <v>0</v>
      </c>
      <c r="I53" s="113">
        <v>0</v>
      </c>
      <c r="J53" s="113">
        <v>20.771000000000001</v>
      </c>
      <c r="K53" s="113">
        <v>961.74</v>
      </c>
      <c r="L53" s="113">
        <f t="shared" si="13"/>
        <v>20.771000000000001</v>
      </c>
      <c r="M53" s="113">
        <v>961.74</v>
      </c>
      <c r="N53" s="47">
        <f t="shared" si="11"/>
        <v>2.159731320315262E-2</v>
      </c>
      <c r="O53" s="48">
        <v>106.93</v>
      </c>
      <c r="P53" s="116">
        <f t="shared" si="14"/>
        <v>2.3094007008131099</v>
      </c>
      <c r="Q53" s="116">
        <f t="shared" si="15"/>
        <v>1295.8387921891572</v>
      </c>
      <c r="R53" s="117">
        <f t="shared" si="16"/>
        <v>138.5640420487866</v>
      </c>
    </row>
    <row r="54" spans="1:18" ht="12" customHeight="1" x14ac:dyDescent="0.2">
      <c r="A54" s="589"/>
      <c r="B54" s="256">
        <v>46</v>
      </c>
      <c r="C54" s="251" t="s">
        <v>74</v>
      </c>
      <c r="D54" s="50" t="s">
        <v>47</v>
      </c>
      <c r="E54" s="45">
        <v>7</v>
      </c>
      <c r="F54" s="45"/>
      <c r="G54" s="46">
        <f t="shared" si="12"/>
        <v>6.6719999999999997</v>
      </c>
      <c r="H54" s="46">
        <v>0</v>
      </c>
      <c r="I54" s="46">
        <v>0</v>
      </c>
      <c r="J54" s="46">
        <v>6.6719999999999997</v>
      </c>
      <c r="K54" s="44">
        <v>308.89</v>
      </c>
      <c r="L54" s="46">
        <f t="shared" si="13"/>
        <v>6.6719999999999997</v>
      </c>
      <c r="M54" s="44">
        <v>308.89</v>
      </c>
      <c r="N54" s="47">
        <f t="shared" si="11"/>
        <v>2.1599922302437759E-2</v>
      </c>
      <c r="O54" s="48">
        <v>106.93</v>
      </c>
      <c r="P54" s="49">
        <f t="shared" si="14"/>
        <v>2.3096796917996696</v>
      </c>
      <c r="Q54" s="49">
        <f t="shared" si="15"/>
        <v>1295.9953381462656</v>
      </c>
      <c r="R54" s="51">
        <f t="shared" si="16"/>
        <v>138.58078150798019</v>
      </c>
    </row>
    <row r="55" spans="1:18" ht="12" customHeight="1" x14ac:dyDescent="0.2">
      <c r="A55" s="589"/>
      <c r="B55" s="256">
        <v>47</v>
      </c>
      <c r="C55" s="251" t="s">
        <v>67</v>
      </c>
      <c r="D55" s="50" t="s">
        <v>47</v>
      </c>
      <c r="E55" s="45">
        <v>1</v>
      </c>
      <c r="F55" s="45"/>
      <c r="G55" s="46">
        <f t="shared" si="12"/>
        <v>1.3009999999999999</v>
      </c>
      <c r="H55" s="46">
        <v>0</v>
      </c>
      <c r="I55" s="46">
        <v>0</v>
      </c>
      <c r="J55" s="46">
        <v>1.3009999999999999</v>
      </c>
      <c r="K55" s="44">
        <v>60.09</v>
      </c>
      <c r="L55" s="46">
        <f t="shared" si="13"/>
        <v>1.3009999999999999</v>
      </c>
      <c r="M55" s="44">
        <v>60.09</v>
      </c>
      <c r="N55" s="47">
        <f t="shared" si="11"/>
        <v>2.1650857047761689E-2</v>
      </c>
      <c r="O55" s="48">
        <v>106.93</v>
      </c>
      <c r="P55" s="49">
        <f t="shared" si="14"/>
        <v>2.3151261441171576</v>
      </c>
      <c r="Q55" s="49">
        <f t="shared" si="15"/>
        <v>1299.0514228657014</v>
      </c>
      <c r="R55" s="51">
        <f t="shared" si="16"/>
        <v>138.90756864702945</v>
      </c>
    </row>
    <row r="56" spans="1:18" ht="13.5" customHeight="1" x14ac:dyDescent="0.2">
      <c r="A56" s="589"/>
      <c r="B56" s="305">
        <v>48</v>
      </c>
      <c r="C56" s="306" t="s">
        <v>70</v>
      </c>
      <c r="D56" s="112" t="s">
        <v>47</v>
      </c>
      <c r="E56" s="43">
        <v>7</v>
      </c>
      <c r="F56" s="43"/>
      <c r="G56" s="113">
        <f t="shared" si="12"/>
        <v>7.5640000000000001</v>
      </c>
      <c r="H56" s="113">
        <v>0</v>
      </c>
      <c r="I56" s="113">
        <v>0</v>
      </c>
      <c r="J56" s="113">
        <v>7.5640000000000001</v>
      </c>
      <c r="K56" s="114">
        <v>341.47</v>
      </c>
      <c r="L56" s="113">
        <f t="shared" si="13"/>
        <v>7.5640000000000001</v>
      </c>
      <c r="M56" s="114">
        <v>341.47</v>
      </c>
      <c r="N56" s="115">
        <f t="shared" si="11"/>
        <v>2.2151287082320555E-2</v>
      </c>
      <c r="O56" s="48">
        <v>106.93</v>
      </c>
      <c r="P56" s="116">
        <f t="shared" si="14"/>
        <v>2.3686371277125371</v>
      </c>
      <c r="Q56" s="116">
        <f t="shared" si="15"/>
        <v>1329.0772249392332</v>
      </c>
      <c r="R56" s="117">
        <f t="shared" si="16"/>
        <v>142.11822766275222</v>
      </c>
    </row>
    <row r="57" spans="1:18" ht="12" customHeight="1" x14ac:dyDescent="0.2">
      <c r="A57" s="589"/>
      <c r="B57" s="256">
        <v>49</v>
      </c>
      <c r="C57" s="251" t="s">
        <v>63</v>
      </c>
      <c r="D57" s="50" t="s">
        <v>47</v>
      </c>
      <c r="E57" s="45">
        <v>11</v>
      </c>
      <c r="F57" s="45"/>
      <c r="G57" s="46">
        <f t="shared" si="12"/>
        <v>17.131</v>
      </c>
      <c r="H57" s="46">
        <v>0</v>
      </c>
      <c r="I57" s="46">
        <v>0</v>
      </c>
      <c r="J57" s="46">
        <v>17.131</v>
      </c>
      <c r="K57" s="44">
        <v>687.63</v>
      </c>
      <c r="L57" s="46">
        <f t="shared" si="13"/>
        <v>17.131</v>
      </c>
      <c r="M57" s="44">
        <v>687.63</v>
      </c>
      <c r="N57" s="47">
        <f t="shared" si="11"/>
        <v>2.4913107339703037E-2</v>
      </c>
      <c r="O57" s="48">
        <v>106.93</v>
      </c>
      <c r="P57" s="49">
        <f t="shared" si="14"/>
        <v>2.6639585678344457</v>
      </c>
      <c r="Q57" s="49">
        <f t="shared" si="15"/>
        <v>1494.7864403821823</v>
      </c>
      <c r="R57" s="51">
        <f t="shared" si="16"/>
        <v>159.83751407006676</v>
      </c>
    </row>
    <row r="58" spans="1:18" ht="12" customHeight="1" x14ac:dyDescent="0.2">
      <c r="A58" s="589"/>
      <c r="B58" s="256">
        <v>50</v>
      </c>
      <c r="C58" s="251" t="s">
        <v>69</v>
      </c>
      <c r="D58" s="50" t="s">
        <v>47</v>
      </c>
      <c r="E58" s="45">
        <v>24</v>
      </c>
      <c r="F58" s="45"/>
      <c r="G58" s="46">
        <f t="shared" si="12"/>
        <v>23.805</v>
      </c>
      <c r="H58" s="46">
        <v>0</v>
      </c>
      <c r="I58" s="46">
        <v>0.23599999999999999</v>
      </c>
      <c r="J58" s="46">
        <v>23.568999999999999</v>
      </c>
      <c r="K58" s="44">
        <v>940.14</v>
      </c>
      <c r="L58" s="46">
        <f t="shared" si="13"/>
        <v>23.568999999999999</v>
      </c>
      <c r="M58" s="44">
        <v>940.14</v>
      </c>
      <c r="N58" s="47">
        <f t="shared" si="11"/>
        <v>2.5069670474610162E-2</v>
      </c>
      <c r="O58" s="48">
        <v>106.93</v>
      </c>
      <c r="P58" s="49">
        <f t="shared" si="14"/>
        <v>2.680699863850065</v>
      </c>
      <c r="Q58" s="49">
        <f t="shared" si="15"/>
        <v>1504.1802284766097</v>
      </c>
      <c r="R58" s="51">
        <f t="shared" si="16"/>
        <v>160.8419918310039</v>
      </c>
    </row>
    <row r="59" spans="1:18" ht="14.25" customHeight="1" x14ac:dyDescent="0.2">
      <c r="A59" s="589"/>
      <c r="B59" s="256">
        <v>51</v>
      </c>
      <c r="C59" s="250" t="s">
        <v>76</v>
      </c>
      <c r="D59" s="44" t="s">
        <v>47</v>
      </c>
      <c r="E59" s="45">
        <v>4</v>
      </c>
      <c r="F59" s="45">
        <v>1973</v>
      </c>
      <c r="G59" s="46">
        <f t="shared" si="12"/>
        <v>4.415</v>
      </c>
      <c r="H59" s="46">
        <v>0</v>
      </c>
      <c r="I59" s="46">
        <v>0</v>
      </c>
      <c r="J59" s="46">
        <v>4.415</v>
      </c>
      <c r="K59" s="46">
        <v>174.77</v>
      </c>
      <c r="L59" s="46">
        <f t="shared" si="13"/>
        <v>4.415</v>
      </c>
      <c r="M59" s="46">
        <v>174.77</v>
      </c>
      <c r="N59" s="47">
        <f t="shared" si="11"/>
        <v>2.5261772615437432E-2</v>
      </c>
      <c r="O59" s="48">
        <v>106.93</v>
      </c>
      <c r="P59" s="49">
        <f t="shared" si="14"/>
        <v>2.7012413457687248</v>
      </c>
      <c r="Q59" s="49">
        <f t="shared" si="15"/>
        <v>1515.7063569262459</v>
      </c>
      <c r="R59" s="51">
        <f t="shared" si="16"/>
        <v>162.07448074612347</v>
      </c>
    </row>
    <row r="60" spans="1:18" ht="13.5" customHeight="1" x14ac:dyDescent="0.2">
      <c r="A60" s="589"/>
      <c r="B60" s="256">
        <v>52</v>
      </c>
      <c r="C60" s="251" t="s">
        <v>102</v>
      </c>
      <c r="D60" s="50" t="s">
        <v>47</v>
      </c>
      <c r="E60" s="45">
        <v>12</v>
      </c>
      <c r="F60" s="45"/>
      <c r="G60" s="46">
        <f t="shared" si="12"/>
        <v>13.89</v>
      </c>
      <c r="H60" s="46">
        <v>0</v>
      </c>
      <c r="I60" s="46">
        <v>0</v>
      </c>
      <c r="J60" s="46">
        <v>13.89</v>
      </c>
      <c r="K60" s="44">
        <v>544.66</v>
      </c>
      <c r="L60" s="46">
        <f t="shared" si="13"/>
        <v>13.89</v>
      </c>
      <c r="M60" s="44">
        <v>544.66</v>
      </c>
      <c r="N60" s="47">
        <f t="shared" si="11"/>
        <v>2.550214812910807E-2</v>
      </c>
      <c r="O60" s="48">
        <v>106.93</v>
      </c>
      <c r="P60" s="49">
        <f t="shared" si="14"/>
        <v>2.726944699445526</v>
      </c>
      <c r="Q60" s="49">
        <f t="shared" si="15"/>
        <v>1530.1288877464842</v>
      </c>
      <c r="R60" s="51">
        <f t="shared" si="16"/>
        <v>163.61668196673156</v>
      </c>
    </row>
    <row r="61" spans="1:18" ht="13.5" customHeight="1" x14ac:dyDescent="0.2">
      <c r="A61" s="589"/>
      <c r="B61" s="256">
        <v>53</v>
      </c>
      <c r="C61" s="252" t="s">
        <v>56</v>
      </c>
      <c r="D61" s="50" t="s">
        <v>47</v>
      </c>
      <c r="E61" s="209">
        <v>11</v>
      </c>
      <c r="F61" s="209"/>
      <c r="G61" s="46">
        <f t="shared" si="12"/>
        <v>17.276</v>
      </c>
      <c r="H61" s="210">
        <v>0</v>
      </c>
      <c r="I61" s="210">
        <v>0</v>
      </c>
      <c r="J61" s="210">
        <v>17.276</v>
      </c>
      <c r="K61" s="211">
        <v>669.02</v>
      </c>
      <c r="L61" s="210">
        <f t="shared" si="13"/>
        <v>17.276</v>
      </c>
      <c r="M61" s="211">
        <v>669.02</v>
      </c>
      <c r="N61" s="47">
        <f t="shared" si="11"/>
        <v>2.5822845355893697E-2</v>
      </c>
      <c r="O61" s="48">
        <v>106.93</v>
      </c>
      <c r="P61" s="49">
        <f t="shared" si="14"/>
        <v>2.7612368539057131</v>
      </c>
      <c r="Q61" s="213">
        <f t="shared" si="15"/>
        <v>1549.3707213536218</v>
      </c>
      <c r="R61" s="51">
        <f t="shared" si="16"/>
        <v>165.67421123434278</v>
      </c>
    </row>
    <row r="62" spans="1:18" ht="13.5" customHeight="1" x14ac:dyDescent="0.2">
      <c r="A62" s="589"/>
      <c r="B62" s="256">
        <v>54</v>
      </c>
      <c r="C62" s="253" t="s">
        <v>78</v>
      </c>
      <c r="D62" s="44" t="s">
        <v>47</v>
      </c>
      <c r="E62" s="209">
        <v>12</v>
      </c>
      <c r="F62" s="209">
        <v>1984</v>
      </c>
      <c r="G62" s="46">
        <f t="shared" si="12"/>
        <v>10.898</v>
      </c>
      <c r="H62" s="210">
        <v>0</v>
      </c>
      <c r="I62" s="210">
        <v>0</v>
      </c>
      <c r="J62" s="210">
        <v>10.898</v>
      </c>
      <c r="K62" s="210">
        <v>415.39</v>
      </c>
      <c r="L62" s="210">
        <f t="shared" si="13"/>
        <v>10.898</v>
      </c>
      <c r="M62" s="210">
        <v>415.39</v>
      </c>
      <c r="N62" s="47">
        <f t="shared" si="11"/>
        <v>2.6235585834998434E-2</v>
      </c>
      <c r="O62" s="48">
        <v>106.93</v>
      </c>
      <c r="P62" s="213">
        <f t="shared" si="14"/>
        <v>2.8053711933363825</v>
      </c>
      <c r="Q62" s="213">
        <f t="shared" si="15"/>
        <v>1574.135150099906</v>
      </c>
      <c r="R62" s="214">
        <f t="shared" si="16"/>
        <v>168.32227160018294</v>
      </c>
    </row>
    <row r="63" spans="1:18" ht="13.5" customHeight="1" x14ac:dyDescent="0.2">
      <c r="A63" s="589"/>
      <c r="B63" s="256">
        <v>55</v>
      </c>
      <c r="C63" s="252" t="s">
        <v>100</v>
      </c>
      <c r="D63" s="50" t="s">
        <v>47</v>
      </c>
      <c r="E63" s="209">
        <v>6</v>
      </c>
      <c r="F63" s="209"/>
      <c r="G63" s="46">
        <f t="shared" si="12"/>
        <v>5.968</v>
      </c>
      <c r="H63" s="210">
        <v>0</v>
      </c>
      <c r="I63" s="210">
        <v>0</v>
      </c>
      <c r="J63" s="210">
        <v>5.968</v>
      </c>
      <c r="K63" s="211">
        <v>220.29</v>
      </c>
      <c r="L63" s="210">
        <f t="shared" si="13"/>
        <v>5.968</v>
      </c>
      <c r="M63" s="211">
        <v>220.29</v>
      </c>
      <c r="N63" s="47">
        <f t="shared" si="11"/>
        <v>2.7091561123972947E-2</v>
      </c>
      <c r="O63" s="48">
        <v>106.93</v>
      </c>
      <c r="P63" s="213">
        <f t="shared" si="14"/>
        <v>2.8969006309864276</v>
      </c>
      <c r="Q63" s="213">
        <f t="shared" si="15"/>
        <v>1625.4936674383769</v>
      </c>
      <c r="R63" s="214">
        <f t="shared" si="16"/>
        <v>173.81403785918565</v>
      </c>
    </row>
    <row r="64" spans="1:18" ht="13.5" customHeight="1" x14ac:dyDescent="0.2">
      <c r="A64" s="589"/>
      <c r="B64" s="256">
        <v>56</v>
      </c>
      <c r="C64" s="253" t="s">
        <v>58</v>
      </c>
      <c r="D64" s="44" t="s">
        <v>47</v>
      </c>
      <c r="E64" s="209">
        <v>8</v>
      </c>
      <c r="F64" s="209">
        <v>1965</v>
      </c>
      <c r="G64" s="46">
        <f t="shared" si="12"/>
        <v>10.984</v>
      </c>
      <c r="H64" s="210">
        <v>0</v>
      </c>
      <c r="I64" s="210">
        <v>0</v>
      </c>
      <c r="J64" s="210">
        <v>10.984</v>
      </c>
      <c r="K64" s="210">
        <v>398.85</v>
      </c>
      <c r="L64" s="210">
        <f t="shared" si="13"/>
        <v>10.984</v>
      </c>
      <c r="M64" s="210">
        <v>398.85</v>
      </c>
      <c r="N64" s="47">
        <f t="shared" si="11"/>
        <v>2.7539175128494419E-2</v>
      </c>
      <c r="O64" s="48">
        <v>106.93</v>
      </c>
      <c r="P64" s="213">
        <f t="shared" si="14"/>
        <v>2.9447639964899084</v>
      </c>
      <c r="Q64" s="213">
        <f t="shared" si="15"/>
        <v>1652.3505077096652</v>
      </c>
      <c r="R64" s="214">
        <f t="shared" si="16"/>
        <v>176.68583978939452</v>
      </c>
    </row>
    <row r="65" spans="1:18" ht="12.75" customHeight="1" thickBot="1" x14ac:dyDescent="0.25">
      <c r="A65" s="590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12"/>
        <v>3.7530000000000001</v>
      </c>
      <c r="H65" s="54">
        <v>0</v>
      </c>
      <c r="I65" s="54">
        <v>0</v>
      </c>
      <c r="J65" s="54">
        <v>3.7530000000000001</v>
      </c>
      <c r="K65" s="54">
        <v>108.3</v>
      </c>
      <c r="L65" s="54">
        <f t="shared" si="13"/>
        <v>3.7530000000000001</v>
      </c>
      <c r="M65" s="54">
        <v>108.3</v>
      </c>
      <c r="N65" s="55">
        <f t="shared" si="11"/>
        <v>3.4653739612188365E-2</v>
      </c>
      <c r="O65" s="56">
        <v>106.93</v>
      </c>
      <c r="P65" s="57">
        <f t="shared" si="14"/>
        <v>3.7055243767313022</v>
      </c>
      <c r="Q65" s="57">
        <f t="shared" si="15"/>
        <v>2079.2243767313021</v>
      </c>
      <c r="R65" s="58">
        <f t="shared" si="16"/>
        <v>222.33146260387815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3"/>
      <c r="I67" s="23"/>
      <c r="J67" s="23"/>
      <c r="K67" s="24"/>
      <c r="L67" s="23"/>
      <c r="M67" s="24"/>
      <c r="N67" s="25"/>
      <c r="O67" s="17"/>
      <c r="P67" s="18"/>
      <c r="Q67" s="18"/>
      <c r="R67" s="18"/>
    </row>
    <row r="68" spans="1:18" x14ac:dyDescent="0.2">
      <c r="H68" s="582"/>
      <c r="I68" s="582"/>
      <c r="J68" s="23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111.33493622912076</v>
      </c>
    </row>
  </sheetData>
  <sortState xmlns:xlrd2="http://schemas.microsoft.com/office/spreadsheetml/2017/richdata2" ref="C10:R65">
    <sortCondition ref="N10:N65"/>
  </sortState>
  <mergeCells count="23"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P5:P6"/>
    <mergeCell ref="A34:A51"/>
    <mergeCell ref="A22:A33"/>
    <mergeCell ref="A52:A65"/>
    <mergeCell ref="Q5:Q6"/>
    <mergeCell ref="R5:R6"/>
    <mergeCell ref="A9:A21"/>
    <mergeCell ref="G5:J5"/>
    <mergeCell ref="K5:K6"/>
    <mergeCell ref="L5:L6"/>
    <mergeCell ref="M5:M6"/>
    <mergeCell ref="N5:N6"/>
    <mergeCell ref="O5:O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0222C-73CF-40F4-8F8E-4F22C3B24E38}">
  <dimension ref="A1:V1048575"/>
  <sheetViews>
    <sheetView workbookViewId="0">
      <selection activeCell="L27" sqref="L27"/>
    </sheetView>
  </sheetViews>
  <sheetFormatPr defaultRowHeight="11.25" x14ac:dyDescent="0.2"/>
  <cols>
    <col min="1" max="1" width="21.140625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154</v>
      </c>
      <c r="B2" s="611"/>
      <c r="C2" s="611"/>
      <c r="D2" s="611"/>
      <c r="E2" s="611"/>
      <c r="F2" s="612"/>
      <c r="G2" s="483">
        <v>1.9</v>
      </c>
      <c r="H2" s="2" t="s">
        <v>1</v>
      </c>
      <c r="J2" s="119"/>
    </row>
    <row r="3" spans="1:18" ht="18.75" customHeight="1" thickBot="1" x14ac:dyDescent="0.25">
      <c r="A3" s="613" t="s">
        <v>155</v>
      </c>
      <c r="B3" s="613"/>
      <c r="C3" s="613"/>
      <c r="D3" s="613"/>
      <c r="E3" s="613"/>
      <c r="F3" s="613"/>
      <c r="G3" s="482">
        <v>499.1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156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388">
        <v>14</v>
      </c>
      <c r="P8" s="15">
        <v>15</v>
      </c>
      <c r="Q8" s="27">
        <v>16</v>
      </c>
      <c r="R8" s="16">
        <v>17</v>
      </c>
    </row>
    <row r="9" spans="1:18" ht="15.75" customHeight="1" x14ac:dyDescent="0.2">
      <c r="A9" s="625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34.402999999999999</v>
      </c>
      <c r="H9" s="62">
        <v>2.8559999999999999</v>
      </c>
      <c r="I9" s="62">
        <v>10.355</v>
      </c>
      <c r="J9" s="62">
        <v>21.192</v>
      </c>
      <c r="K9" s="62">
        <v>3530.28</v>
      </c>
      <c r="L9" s="62">
        <f t="shared" ref="L9" si="1">J9</f>
        <v>21.192</v>
      </c>
      <c r="M9" s="62">
        <v>3530.28</v>
      </c>
      <c r="N9" s="479">
        <f t="shared" ref="N9" si="2">L9/M9</f>
        <v>6.0029232808729051E-3</v>
      </c>
      <c r="O9" s="141">
        <v>106.93</v>
      </c>
      <c r="P9" s="65">
        <f t="shared" ref="P9:P40" si="3">N9*O9</f>
        <v>0.64189258642373981</v>
      </c>
      <c r="Q9" s="65">
        <f t="shared" ref="Q9:Q40" si="4">N9*60*1000</f>
        <v>360.17539685237432</v>
      </c>
      <c r="R9" s="66">
        <f t="shared" ref="R9:R40" si="5">Q9*O9/1000</f>
        <v>38.513555185424387</v>
      </c>
    </row>
    <row r="10" spans="1:18" ht="14.25" customHeight="1" x14ac:dyDescent="0.2">
      <c r="A10" s="626"/>
      <c r="B10" s="364">
        <v>2</v>
      </c>
      <c r="C10" s="259" t="s">
        <v>50</v>
      </c>
      <c r="D10" s="67" t="s">
        <v>31</v>
      </c>
      <c r="E10" s="68">
        <v>6</v>
      </c>
      <c r="F10" s="68">
        <v>1992</v>
      </c>
      <c r="G10" s="69">
        <f t="shared" ref="G10:G41" si="6">H10+I10+J10</f>
        <v>1.8120000000000001</v>
      </c>
      <c r="H10" s="69">
        <v>0</v>
      </c>
      <c r="I10" s="69">
        <v>0</v>
      </c>
      <c r="J10" s="69">
        <v>1.8120000000000001</v>
      </c>
      <c r="K10" s="69">
        <v>266.81</v>
      </c>
      <c r="L10" s="69">
        <f t="shared" ref="L10:L41" si="7">J10</f>
        <v>1.8120000000000001</v>
      </c>
      <c r="M10" s="69">
        <v>266.81</v>
      </c>
      <c r="N10" s="165">
        <f t="shared" ref="N10:N41" si="8">L10/M10</f>
        <v>6.79134964956336E-3</v>
      </c>
      <c r="O10" s="84">
        <v>106.93</v>
      </c>
      <c r="P10" s="71">
        <f t="shared" si="3"/>
        <v>0.72619901802781017</v>
      </c>
      <c r="Q10" s="71">
        <f t="shared" si="4"/>
        <v>407.4809789738016</v>
      </c>
      <c r="R10" s="72">
        <f t="shared" si="5"/>
        <v>43.571941081668605</v>
      </c>
    </row>
    <row r="11" spans="1:18" ht="14.25" customHeight="1" x14ac:dyDescent="0.2">
      <c r="A11" s="626"/>
      <c r="B11" s="364">
        <v>3</v>
      </c>
      <c r="C11" s="275" t="s">
        <v>30</v>
      </c>
      <c r="D11" s="67" t="s">
        <v>31</v>
      </c>
      <c r="E11" s="68">
        <v>19</v>
      </c>
      <c r="F11" s="68">
        <v>1986</v>
      </c>
      <c r="G11" s="69">
        <f t="shared" si="6"/>
        <v>8.3219999999999992</v>
      </c>
      <c r="H11" s="69">
        <v>0</v>
      </c>
      <c r="I11" s="69">
        <v>0</v>
      </c>
      <c r="J11" s="69">
        <v>8.3219999999999992</v>
      </c>
      <c r="K11" s="69">
        <v>1120.5999999999999</v>
      </c>
      <c r="L11" s="69">
        <f t="shared" si="7"/>
        <v>8.3219999999999992</v>
      </c>
      <c r="M11" s="69">
        <v>1120.5999999999999</v>
      </c>
      <c r="N11" s="70">
        <f t="shared" si="8"/>
        <v>7.4263787256826702E-3</v>
      </c>
      <c r="O11" s="84">
        <v>106.93</v>
      </c>
      <c r="P11" s="71">
        <f t="shared" si="3"/>
        <v>0.79410267713724803</v>
      </c>
      <c r="Q11" s="71">
        <f t="shared" si="4"/>
        <v>445.58272354096022</v>
      </c>
      <c r="R11" s="72">
        <f t="shared" si="5"/>
        <v>47.646160628234881</v>
      </c>
    </row>
    <row r="12" spans="1:18" ht="15.75" customHeight="1" x14ac:dyDescent="0.2">
      <c r="A12" s="626"/>
      <c r="B12" s="370">
        <v>4</v>
      </c>
      <c r="C12" s="540" t="s">
        <v>45</v>
      </c>
      <c r="D12" s="542" t="s">
        <v>31</v>
      </c>
      <c r="E12" s="163">
        <v>18</v>
      </c>
      <c r="F12" s="163">
        <v>1974</v>
      </c>
      <c r="G12" s="164">
        <f t="shared" si="6"/>
        <v>10.561</v>
      </c>
      <c r="H12" s="164">
        <v>0</v>
      </c>
      <c r="I12" s="164">
        <v>0</v>
      </c>
      <c r="J12" s="164">
        <v>10.561</v>
      </c>
      <c r="K12" s="162">
        <v>1390.81</v>
      </c>
      <c r="L12" s="164">
        <f t="shared" si="7"/>
        <v>10.561</v>
      </c>
      <c r="M12" s="162">
        <v>1390.81</v>
      </c>
      <c r="N12" s="165">
        <f t="shared" si="8"/>
        <v>7.5934167859017408E-3</v>
      </c>
      <c r="O12" s="84">
        <v>106.93</v>
      </c>
      <c r="P12" s="166">
        <f t="shared" si="3"/>
        <v>0.81196405691647322</v>
      </c>
      <c r="Q12" s="166">
        <f t="shared" si="4"/>
        <v>455.60500715410444</v>
      </c>
      <c r="R12" s="167">
        <f t="shared" si="5"/>
        <v>48.717843414988394</v>
      </c>
    </row>
    <row r="13" spans="1:18" ht="14.25" customHeight="1" x14ac:dyDescent="0.2">
      <c r="A13" s="626"/>
      <c r="B13" s="364">
        <v>5</v>
      </c>
      <c r="C13" s="383" t="s">
        <v>48</v>
      </c>
      <c r="D13" s="73" t="s">
        <v>31</v>
      </c>
      <c r="E13" s="75">
        <v>75</v>
      </c>
      <c r="F13" s="75">
        <v>1983</v>
      </c>
      <c r="G13" s="69">
        <f t="shared" si="6"/>
        <v>42.227000000000004</v>
      </c>
      <c r="H13" s="69">
        <v>2.448</v>
      </c>
      <c r="I13" s="69">
        <v>12.23</v>
      </c>
      <c r="J13" s="69">
        <v>27.548999999999999</v>
      </c>
      <c r="K13" s="69">
        <v>3467.27</v>
      </c>
      <c r="L13" s="69">
        <f t="shared" si="7"/>
        <v>27.548999999999999</v>
      </c>
      <c r="M13" s="69">
        <v>3467.27</v>
      </c>
      <c r="N13" s="70">
        <f t="shared" si="8"/>
        <v>7.9454441102077434E-3</v>
      </c>
      <c r="O13" s="84">
        <v>106.93</v>
      </c>
      <c r="P13" s="71">
        <f t="shared" si="3"/>
        <v>0.84960633870451407</v>
      </c>
      <c r="Q13" s="71">
        <f t="shared" si="4"/>
        <v>476.72664661246461</v>
      </c>
      <c r="R13" s="72">
        <f t="shared" si="5"/>
        <v>50.976380322270842</v>
      </c>
    </row>
    <row r="14" spans="1:18" ht="15" customHeight="1" x14ac:dyDescent="0.2">
      <c r="A14" s="626"/>
      <c r="B14" s="365">
        <v>6</v>
      </c>
      <c r="C14" s="276" t="s">
        <v>32</v>
      </c>
      <c r="D14" s="512" t="s">
        <v>31</v>
      </c>
      <c r="E14" s="278">
        <v>85</v>
      </c>
      <c r="F14" s="278">
        <v>1969</v>
      </c>
      <c r="G14" s="279">
        <f t="shared" si="6"/>
        <v>32.695999999999998</v>
      </c>
      <c r="H14" s="279">
        <v>0</v>
      </c>
      <c r="I14" s="279">
        <v>0</v>
      </c>
      <c r="J14" s="279">
        <v>32.695999999999998</v>
      </c>
      <c r="K14" s="279">
        <v>3845.22</v>
      </c>
      <c r="L14" s="279">
        <f t="shared" si="7"/>
        <v>32.695999999999998</v>
      </c>
      <c r="M14" s="279">
        <v>3845.22</v>
      </c>
      <c r="N14" s="280">
        <f t="shared" si="8"/>
        <v>8.503024534356942E-3</v>
      </c>
      <c r="O14" s="84">
        <v>106.93</v>
      </c>
      <c r="P14" s="281">
        <f t="shared" si="3"/>
        <v>0.90922841345878791</v>
      </c>
      <c r="Q14" s="281">
        <f t="shared" si="4"/>
        <v>510.18147206141651</v>
      </c>
      <c r="R14" s="282">
        <f t="shared" si="5"/>
        <v>54.553704807527268</v>
      </c>
    </row>
    <row r="15" spans="1:18" ht="15.75" customHeight="1" x14ac:dyDescent="0.2">
      <c r="A15" s="626"/>
      <c r="B15" s="370">
        <v>7</v>
      </c>
      <c r="C15" s="523" t="s">
        <v>35</v>
      </c>
      <c r="D15" s="270" t="s">
        <v>31</v>
      </c>
      <c r="E15" s="268">
        <v>8</v>
      </c>
      <c r="F15" s="268">
        <v>1966</v>
      </c>
      <c r="G15" s="269">
        <f t="shared" si="6"/>
        <v>3.13</v>
      </c>
      <c r="H15" s="269">
        <v>0</v>
      </c>
      <c r="I15" s="269">
        <v>0</v>
      </c>
      <c r="J15" s="269">
        <v>3.13</v>
      </c>
      <c r="K15" s="269">
        <v>350.21</v>
      </c>
      <c r="L15" s="269">
        <f t="shared" si="7"/>
        <v>3.13</v>
      </c>
      <c r="M15" s="269">
        <v>350.21</v>
      </c>
      <c r="N15" s="70">
        <f t="shared" si="8"/>
        <v>8.9374946460695007E-3</v>
      </c>
      <c r="O15" s="84">
        <v>106.93</v>
      </c>
      <c r="P15" s="273">
        <f t="shared" si="3"/>
        <v>0.95568630250421172</v>
      </c>
      <c r="Q15" s="273">
        <f t="shared" si="4"/>
        <v>536.24967876417008</v>
      </c>
      <c r="R15" s="274">
        <f t="shared" si="5"/>
        <v>57.341178150252709</v>
      </c>
    </row>
    <row r="16" spans="1:18" ht="15" customHeight="1" x14ac:dyDescent="0.2">
      <c r="A16" s="626"/>
      <c r="B16" s="364">
        <v>8</v>
      </c>
      <c r="C16" s="275" t="s">
        <v>44</v>
      </c>
      <c r="D16" s="67" t="s">
        <v>31</v>
      </c>
      <c r="E16" s="68">
        <v>50</v>
      </c>
      <c r="F16" s="68">
        <v>1973</v>
      </c>
      <c r="G16" s="69">
        <f t="shared" si="6"/>
        <v>23.164000000000001</v>
      </c>
      <c r="H16" s="69">
        <v>0</v>
      </c>
      <c r="I16" s="69">
        <v>0</v>
      </c>
      <c r="J16" s="69">
        <v>23.164000000000001</v>
      </c>
      <c r="K16" s="69">
        <v>2549.87</v>
      </c>
      <c r="L16" s="69">
        <f t="shared" si="7"/>
        <v>23.164000000000001</v>
      </c>
      <c r="M16" s="69">
        <v>2549.87</v>
      </c>
      <c r="N16" s="280">
        <f t="shared" si="8"/>
        <v>9.0843846941216621E-3</v>
      </c>
      <c r="O16" s="84">
        <v>106.93</v>
      </c>
      <c r="P16" s="71">
        <f t="shared" si="3"/>
        <v>0.97139325534242937</v>
      </c>
      <c r="Q16" s="71">
        <f t="shared" si="4"/>
        <v>545.06308164729978</v>
      </c>
      <c r="R16" s="72">
        <f t="shared" si="5"/>
        <v>58.283595320545771</v>
      </c>
    </row>
    <row r="17" spans="1:22" ht="15" customHeight="1" x14ac:dyDescent="0.2">
      <c r="A17" s="626"/>
      <c r="B17" s="364">
        <v>9</v>
      </c>
      <c r="C17" s="275" t="s">
        <v>33</v>
      </c>
      <c r="D17" s="67" t="s">
        <v>31</v>
      </c>
      <c r="E17" s="68">
        <v>55</v>
      </c>
      <c r="F17" s="68">
        <v>1966</v>
      </c>
      <c r="G17" s="69">
        <f t="shared" si="6"/>
        <v>24.196000000000002</v>
      </c>
      <c r="H17" s="69">
        <v>0</v>
      </c>
      <c r="I17" s="69">
        <v>0</v>
      </c>
      <c r="J17" s="69">
        <v>24.196000000000002</v>
      </c>
      <c r="K17" s="69">
        <v>2582.04</v>
      </c>
      <c r="L17" s="69">
        <f t="shared" si="7"/>
        <v>24.196000000000002</v>
      </c>
      <c r="M17" s="69">
        <v>2582.04</v>
      </c>
      <c r="N17" s="70">
        <f t="shared" si="8"/>
        <v>9.3708850366376988E-3</v>
      </c>
      <c r="O17" s="84">
        <v>106.93</v>
      </c>
      <c r="P17" s="71">
        <f t="shared" si="3"/>
        <v>1.0020287369676693</v>
      </c>
      <c r="Q17" s="71">
        <f t="shared" si="4"/>
        <v>562.25310219826201</v>
      </c>
      <c r="R17" s="72">
        <f t="shared" si="5"/>
        <v>60.121724218060159</v>
      </c>
    </row>
    <row r="18" spans="1:22" ht="14.25" customHeight="1" x14ac:dyDescent="0.2">
      <c r="A18" s="626"/>
      <c r="B18" s="365">
        <v>10</v>
      </c>
      <c r="C18" s="382" t="s">
        <v>34</v>
      </c>
      <c r="D18" s="277" t="s">
        <v>31</v>
      </c>
      <c r="E18" s="278">
        <v>47</v>
      </c>
      <c r="F18" s="278">
        <v>1964</v>
      </c>
      <c r="G18" s="279">
        <f t="shared" si="6"/>
        <v>21.109000000000002</v>
      </c>
      <c r="H18" s="279">
        <v>0</v>
      </c>
      <c r="I18" s="279">
        <v>0</v>
      </c>
      <c r="J18" s="279">
        <v>21.109000000000002</v>
      </c>
      <c r="K18" s="279">
        <v>2012.08</v>
      </c>
      <c r="L18" s="279">
        <f t="shared" si="7"/>
        <v>21.109000000000002</v>
      </c>
      <c r="M18" s="279">
        <v>2012.08</v>
      </c>
      <c r="N18" s="271">
        <f t="shared" si="8"/>
        <v>1.0491133553337841E-2</v>
      </c>
      <c r="O18" s="84">
        <v>106.93</v>
      </c>
      <c r="P18" s="281">
        <f t="shared" si="3"/>
        <v>1.1218169108584153</v>
      </c>
      <c r="Q18" s="281">
        <f t="shared" si="4"/>
        <v>629.46801320027043</v>
      </c>
      <c r="R18" s="282">
        <f t="shared" si="5"/>
        <v>67.309014651504924</v>
      </c>
    </row>
    <row r="19" spans="1:22" ht="13.5" customHeight="1" x14ac:dyDescent="0.2">
      <c r="A19" s="626"/>
      <c r="B19" s="364">
        <v>11</v>
      </c>
      <c r="C19" s="275" t="s">
        <v>36</v>
      </c>
      <c r="D19" s="67" t="s">
        <v>31</v>
      </c>
      <c r="E19" s="68">
        <v>8</v>
      </c>
      <c r="F19" s="68">
        <v>1975</v>
      </c>
      <c r="G19" s="69">
        <f t="shared" si="6"/>
        <v>5.4509999999999996</v>
      </c>
      <c r="H19" s="69">
        <v>0</v>
      </c>
      <c r="I19" s="69">
        <v>0</v>
      </c>
      <c r="J19" s="69">
        <v>5.4509999999999996</v>
      </c>
      <c r="K19" s="69">
        <v>488.96</v>
      </c>
      <c r="L19" s="69">
        <f t="shared" si="7"/>
        <v>5.4509999999999996</v>
      </c>
      <c r="M19" s="69">
        <v>488.96</v>
      </c>
      <c r="N19" s="165">
        <f t="shared" si="8"/>
        <v>1.1148151178010471E-2</v>
      </c>
      <c r="O19" s="84">
        <v>106.93</v>
      </c>
      <c r="P19" s="71">
        <f t="shared" si="3"/>
        <v>1.1920718054646597</v>
      </c>
      <c r="Q19" s="71">
        <f t="shared" si="4"/>
        <v>668.88907068062827</v>
      </c>
      <c r="R19" s="72">
        <f t="shared" si="5"/>
        <v>71.524308327879581</v>
      </c>
    </row>
    <row r="20" spans="1:22" ht="14.25" customHeight="1" thickBot="1" x14ac:dyDescent="0.25">
      <c r="A20" s="627"/>
      <c r="B20" s="366">
        <v>12</v>
      </c>
      <c r="C20" s="505" t="s">
        <v>38</v>
      </c>
      <c r="D20" s="76" t="s">
        <v>31</v>
      </c>
      <c r="E20" s="77">
        <v>48</v>
      </c>
      <c r="F20" s="77">
        <v>1962</v>
      </c>
      <c r="G20" s="78">
        <f t="shared" si="6"/>
        <v>21.866</v>
      </c>
      <c r="H20" s="78">
        <v>0</v>
      </c>
      <c r="I20" s="78">
        <v>0</v>
      </c>
      <c r="J20" s="78">
        <v>21.866</v>
      </c>
      <c r="K20" s="78">
        <v>1908.69</v>
      </c>
      <c r="L20" s="78">
        <f t="shared" si="7"/>
        <v>21.866</v>
      </c>
      <c r="M20" s="78">
        <v>1908.69</v>
      </c>
      <c r="N20" s="79">
        <f t="shared" si="8"/>
        <v>1.1456024812829741E-2</v>
      </c>
      <c r="O20" s="160">
        <v>106.93</v>
      </c>
      <c r="P20" s="80">
        <f t="shared" si="3"/>
        <v>1.2249927332358843</v>
      </c>
      <c r="Q20" s="80">
        <f t="shared" si="4"/>
        <v>687.3614887697845</v>
      </c>
      <c r="R20" s="81">
        <f t="shared" si="5"/>
        <v>73.499563994153064</v>
      </c>
    </row>
    <row r="21" spans="1:22" ht="14.25" customHeight="1" x14ac:dyDescent="0.2">
      <c r="A21" s="628" t="s">
        <v>82</v>
      </c>
      <c r="B21" s="504">
        <v>13</v>
      </c>
      <c r="C21" s="227" t="s">
        <v>71</v>
      </c>
      <c r="D21" s="232" t="s">
        <v>31</v>
      </c>
      <c r="E21" s="230">
        <v>12</v>
      </c>
      <c r="F21" s="230">
        <v>1965</v>
      </c>
      <c r="G21" s="231">
        <f t="shared" si="6"/>
        <v>6.5629999999999997</v>
      </c>
      <c r="H21" s="231">
        <v>0</v>
      </c>
      <c r="I21" s="231">
        <v>0</v>
      </c>
      <c r="J21" s="231">
        <v>6.5629999999999997</v>
      </c>
      <c r="K21" s="232">
        <v>539.38</v>
      </c>
      <c r="L21" s="231">
        <f t="shared" si="7"/>
        <v>6.5629999999999997</v>
      </c>
      <c r="M21" s="232">
        <v>539.38</v>
      </c>
      <c r="N21" s="233">
        <f t="shared" si="8"/>
        <v>1.2167673996069561E-2</v>
      </c>
      <c r="O21" s="287">
        <v>106.93</v>
      </c>
      <c r="P21" s="234">
        <f t="shared" si="3"/>
        <v>1.3010893803997181</v>
      </c>
      <c r="Q21" s="234">
        <f t="shared" si="4"/>
        <v>730.06043976417368</v>
      </c>
      <c r="R21" s="235">
        <f t="shared" si="5"/>
        <v>78.065362823983108</v>
      </c>
    </row>
    <row r="22" spans="1:22" ht="13.5" customHeight="1" x14ac:dyDescent="0.2">
      <c r="A22" s="629"/>
      <c r="B22" s="294">
        <v>14</v>
      </c>
      <c r="C22" s="223" t="s">
        <v>39</v>
      </c>
      <c r="D22" s="28" t="s">
        <v>31</v>
      </c>
      <c r="E22" s="29">
        <v>10</v>
      </c>
      <c r="F22" s="29">
        <v>1997</v>
      </c>
      <c r="G22" s="30">
        <f t="shared" si="6"/>
        <v>10.032999999999999</v>
      </c>
      <c r="H22" s="30">
        <v>0</v>
      </c>
      <c r="I22" s="30">
        <v>0</v>
      </c>
      <c r="J22" s="30">
        <v>10.032999999999999</v>
      </c>
      <c r="K22" s="30">
        <v>822.7</v>
      </c>
      <c r="L22" s="30">
        <f t="shared" si="7"/>
        <v>10.032999999999999</v>
      </c>
      <c r="M22" s="30">
        <v>822.7</v>
      </c>
      <c r="N22" s="31">
        <f t="shared" si="8"/>
        <v>1.219521089096876E-2</v>
      </c>
      <c r="O22" s="32">
        <v>106.93</v>
      </c>
      <c r="P22" s="33">
        <f t="shared" si="3"/>
        <v>1.3040339005712895</v>
      </c>
      <c r="Q22" s="33">
        <f t="shared" si="4"/>
        <v>731.7126534581256</v>
      </c>
      <c r="R22" s="42">
        <f t="shared" si="5"/>
        <v>78.242034034277367</v>
      </c>
    </row>
    <row r="23" spans="1:22" ht="15" customHeight="1" x14ac:dyDescent="0.2">
      <c r="A23" s="629"/>
      <c r="B23" s="294">
        <v>15</v>
      </c>
      <c r="C23" s="224" t="s">
        <v>72</v>
      </c>
      <c r="D23" s="28" t="s">
        <v>31</v>
      </c>
      <c r="E23" s="29">
        <v>33</v>
      </c>
      <c r="F23" s="29">
        <v>1987</v>
      </c>
      <c r="G23" s="30">
        <f t="shared" si="6"/>
        <v>25.599</v>
      </c>
      <c r="H23" s="30">
        <v>0</v>
      </c>
      <c r="I23" s="30">
        <v>0</v>
      </c>
      <c r="J23" s="30">
        <v>25.599</v>
      </c>
      <c r="K23" s="28">
        <v>1981.22</v>
      </c>
      <c r="L23" s="30">
        <f t="shared" si="7"/>
        <v>25.599</v>
      </c>
      <c r="M23" s="28">
        <v>1981.22</v>
      </c>
      <c r="N23" s="31">
        <f t="shared" si="8"/>
        <v>1.2920826561411655E-2</v>
      </c>
      <c r="O23" s="32">
        <v>106.93</v>
      </c>
      <c r="P23" s="33">
        <f t="shared" si="3"/>
        <v>1.3816239842117484</v>
      </c>
      <c r="Q23" s="33">
        <f t="shared" si="4"/>
        <v>775.24959368469922</v>
      </c>
      <c r="R23" s="42">
        <f t="shared" si="5"/>
        <v>82.897439052704897</v>
      </c>
    </row>
    <row r="24" spans="1:22" ht="15" customHeight="1" x14ac:dyDescent="0.2">
      <c r="A24" s="629"/>
      <c r="B24" s="294">
        <v>16</v>
      </c>
      <c r="C24" s="224" t="s">
        <v>89</v>
      </c>
      <c r="D24" s="28" t="s">
        <v>31</v>
      </c>
      <c r="E24" s="29">
        <v>24</v>
      </c>
      <c r="F24" s="29">
        <v>1998</v>
      </c>
      <c r="G24" s="30">
        <f t="shared" si="6"/>
        <v>16.498999999999999</v>
      </c>
      <c r="H24" s="30">
        <v>0</v>
      </c>
      <c r="I24" s="30">
        <v>0</v>
      </c>
      <c r="J24" s="30">
        <v>16.498999999999999</v>
      </c>
      <c r="K24" s="30">
        <v>1274.6600000000001</v>
      </c>
      <c r="L24" s="30">
        <f t="shared" si="7"/>
        <v>16.498999999999999</v>
      </c>
      <c r="M24" s="30">
        <v>1274.6600000000001</v>
      </c>
      <c r="N24" s="31">
        <f t="shared" si="8"/>
        <v>1.2943843848555691E-2</v>
      </c>
      <c r="O24" s="32">
        <v>106.93</v>
      </c>
      <c r="P24" s="33">
        <f t="shared" si="3"/>
        <v>1.38408522272606</v>
      </c>
      <c r="Q24" s="33">
        <f t="shared" si="4"/>
        <v>776.63063091334152</v>
      </c>
      <c r="R24" s="42">
        <f t="shared" si="5"/>
        <v>83.045113363563601</v>
      </c>
    </row>
    <row r="25" spans="1:22" ht="15" customHeight="1" x14ac:dyDescent="0.2">
      <c r="A25" s="629"/>
      <c r="B25" s="367">
        <v>17</v>
      </c>
      <c r="C25" s="503" t="s">
        <v>60</v>
      </c>
      <c r="D25" s="134" t="s">
        <v>47</v>
      </c>
      <c r="E25" s="135">
        <v>1</v>
      </c>
      <c r="F25" s="135"/>
      <c r="G25" s="136">
        <f t="shared" si="6"/>
        <v>0.623</v>
      </c>
      <c r="H25" s="136">
        <v>0</v>
      </c>
      <c r="I25" s="136">
        <v>0</v>
      </c>
      <c r="J25" s="136">
        <v>0.623</v>
      </c>
      <c r="K25" s="137">
        <v>47</v>
      </c>
      <c r="L25" s="136">
        <f t="shared" si="7"/>
        <v>0.623</v>
      </c>
      <c r="M25" s="137">
        <v>47</v>
      </c>
      <c r="N25" s="31">
        <f t="shared" si="8"/>
        <v>1.325531914893617E-2</v>
      </c>
      <c r="O25" s="32">
        <v>106.93</v>
      </c>
      <c r="P25" s="139">
        <f t="shared" si="3"/>
        <v>1.4173912765957448</v>
      </c>
      <c r="Q25" s="139">
        <f t="shared" si="4"/>
        <v>795.31914893617022</v>
      </c>
      <c r="R25" s="140">
        <f t="shared" si="5"/>
        <v>85.043476595744693</v>
      </c>
    </row>
    <row r="26" spans="1:22" ht="15" customHeight="1" x14ac:dyDescent="0.25">
      <c r="A26" s="629"/>
      <c r="B26" s="294">
        <v>18</v>
      </c>
      <c r="C26" s="224" t="s">
        <v>43</v>
      </c>
      <c r="D26" s="28" t="s">
        <v>31</v>
      </c>
      <c r="E26" s="29">
        <v>8</v>
      </c>
      <c r="F26" s="29">
        <v>1966</v>
      </c>
      <c r="G26" s="30">
        <f t="shared" si="6"/>
        <v>4.7050000000000001</v>
      </c>
      <c r="H26" s="30">
        <v>0</v>
      </c>
      <c r="I26" s="30">
        <v>0</v>
      </c>
      <c r="J26" s="30">
        <v>4.7050000000000001</v>
      </c>
      <c r="K26" s="30">
        <v>353.96</v>
      </c>
      <c r="L26" s="30">
        <f t="shared" si="7"/>
        <v>4.7050000000000001</v>
      </c>
      <c r="M26" s="30">
        <v>353.96</v>
      </c>
      <c r="N26" s="31">
        <f t="shared" si="8"/>
        <v>1.3292462425132785E-2</v>
      </c>
      <c r="O26" s="32">
        <v>106.93</v>
      </c>
      <c r="P26" s="33">
        <f t="shared" si="3"/>
        <v>1.4213630071194487</v>
      </c>
      <c r="Q26" s="33">
        <f t="shared" si="4"/>
        <v>797.54774550796708</v>
      </c>
      <c r="R26" s="42">
        <f t="shared" si="5"/>
        <v>85.281780427166936</v>
      </c>
      <c r="V26"/>
    </row>
    <row r="27" spans="1:22" s="19" customFormat="1" ht="15" customHeight="1" x14ac:dyDescent="0.2">
      <c r="A27" s="629"/>
      <c r="B27" s="290">
        <v>19</v>
      </c>
      <c r="C27" s="315" t="s">
        <v>53</v>
      </c>
      <c r="D27" s="292" t="s">
        <v>31</v>
      </c>
      <c r="E27" s="217">
        <v>7</v>
      </c>
      <c r="F27" s="217">
        <v>1964</v>
      </c>
      <c r="G27" s="218">
        <f t="shared" si="6"/>
        <v>4.2720000000000002</v>
      </c>
      <c r="H27" s="218">
        <v>0</v>
      </c>
      <c r="I27" s="218">
        <v>0</v>
      </c>
      <c r="J27" s="218">
        <v>4.2720000000000002</v>
      </c>
      <c r="K27" s="216">
        <v>310.77</v>
      </c>
      <c r="L27" s="218">
        <f t="shared" si="7"/>
        <v>4.2720000000000002</v>
      </c>
      <c r="M27" s="216">
        <v>310.77</v>
      </c>
      <c r="N27" s="219">
        <f t="shared" si="8"/>
        <v>1.3746500627473696E-2</v>
      </c>
      <c r="O27" s="32">
        <v>106.93</v>
      </c>
      <c r="P27" s="220">
        <f t="shared" si="3"/>
        <v>1.4699133120957624</v>
      </c>
      <c r="Q27" s="220">
        <f t="shared" si="4"/>
        <v>824.79003764842173</v>
      </c>
      <c r="R27" s="221">
        <f t="shared" si="5"/>
        <v>88.194798725745741</v>
      </c>
      <c r="S27" s="18"/>
      <c r="T27" s="18"/>
      <c r="U27" s="18"/>
    </row>
    <row r="28" spans="1:22" ht="14.25" customHeight="1" x14ac:dyDescent="0.2">
      <c r="A28" s="629"/>
      <c r="B28" s="294">
        <v>20</v>
      </c>
      <c r="C28" s="224" t="s">
        <v>55</v>
      </c>
      <c r="D28" s="28" t="s">
        <v>47</v>
      </c>
      <c r="E28" s="29">
        <v>19</v>
      </c>
      <c r="F28" s="29">
        <v>1978</v>
      </c>
      <c r="G28" s="30">
        <f t="shared" si="6"/>
        <v>13.244</v>
      </c>
      <c r="H28" s="30">
        <v>0</v>
      </c>
      <c r="I28" s="30">
        <v>0</v>
      </c>
      <c r="J28" s="30">
        <v>13.244</v>
      </c>
      <c r="K28" s="30">
        <v>961.74</v>
      </c>
      <c r="L28" s="30">
        <f t="shared" si="7"/>
        <v>13.244</v>
      </c>
      <c r="M28" s="30">
        <v>961.74</v>
      </c>
      <c r="N28" s="31">
        <f t="shared" si="8"/>
        <v>1.3770873624888222E-2</v>
      </c>
      <c r="O28" s="32">
        <v>106.93</v>
      </c>
      <c r="P28" s="33">
        <f t="shared" si="3"/>
        <v>1.4725195167092977</v>
      </c>
      <c r="Q28" s="33">
        <f t="shared" si="4"/>
        <v>826.25241749329336</v>
      </c>
      <c r="R28" s="42">
        <f t="shared" si="5"/>
        <v>88.351171002557862</v>
      </c>
    </row>
    <row r="29" spans="1:22" ht="15.75" customHeight="1" x14ac:dyDescent="0.2">
      <c r="A29" s="629"/>
      <c r="B29" s="294">
        <v>21</v>
      </c>
      <c r="C29" s="224" t="s">
        <v>40</v>
      </c>
      <c r="D29" s="28" t="s">
        <v>31</v>
      </c>
      <c r="E29" s="29">
        <v>18</v>
      </c>
      <c r="F29" s="29"/>
      <c r="G29" s="30">
        <f t="shared" si="6"/>
        <v>12.067</v>
      </c>
      <c r="H29" s="30">
        <v>2.04</v>
      </c>
      <c r="I29" s="30">
        <v>0.184</v>
      </c>
      <c r="J29" s="30">
        <v>9.843</v>
      </c>
      <c r="K29" s="28">
        <v>704.53</v>
      </c>
      <c r="L29" s="30">
        <f t="shared" si="7"/>
        <v>9.843</v>
      </c>
      <c r="M29" s="28">
        <v>704.53</v>
      </c>
      <c r="N29" s="31">
        <f t="shared" si="8"/>
        <v>1.3971016138418521E-2</v>
      </c>
      <c r="O29" s="32">
        <v>106.93</v>
      </c>
      <c r="P29" s="33">
        <f t="shared" si="3"/>
        <v>1.4939207556810925</v>
      </c>
      <c r="Q29" s="33">
        <f t="shared" si="4"/>
        <v>838.26096830511119</v>
      </c>
      <c r="R29" s="42">
        <f t="shared" si="5"/>
        <v>89.635245340865538</v>
      </c>
    </row>
    <row r="30" spans="1:22" ht="15" customHeight="1" x14ac:dyDescent="0.2">
      <c r="A30" s="629"/>
      <c r="B30" s="294">
        <v>22</v>
      </c>
      <c r="C30" s="224" t="s">
        <v>99</v>
      </c>
      <c r="D30" s="59" t="s">
        <v>47</v>
      </c>
      <c r="E30" s="29">
        <v>8</v>
      </c>
      <c r="F30" s="29"/>
      <c r="G30" s="30">
        <f t="shared" si="6"/>
        <v>7.3979999999999997</v>
      </c>
      <c r="H30" s="30">
        <v>0</v>
      </c>
      <c r="I30" s="30">
        <v>0</v>
      </c>
      <c r="J30" s="30">
        <v>7.3979999999999997</v>
      </c>
      <c r="K30" s="28">
        <v>488.96</v>
      </c>
      <c r="L30" s="30">
        <f t="shared" si="7"/>
        <v>7.3979999999999997</v>
      </c>
      <c r="M30" s="28">
        <v>488.96</v>
      </c>
      <c r="N30" s="31">
        <f t="shared" si="8"/>
        <v>1.5130071989528796E-2</v>
      </c>
      <c r="O30" s="32">
        <v>106.93</v>
      </c>
      <c r="P30" s="33">
        <f t="shared" si="3"/>
        <v>1.6178585978403142</v>
      </c>
      <c r="Q30" s="33">
        <f t="shared" si="4"/>
        <v>907.80431937172784</v>
      </c>
      <c r="R30" s="42">
        <f t="shared" si="5"/>
        <v>97.071515870418864</v>
      </c>
    </row>
    <row r="31" spans="1:22" ht="15.75" customHeight="1" thickBot="1" x14ac:dyDescent="0.25">
      <c r="A31" s="633"/>
      <c r="B31" s="298">
        <v>23</v>
      </c>
      <c r="C31" s="484" t="s">
        <v>101</v>
      </c>
      <c r="D31" s="300" t="s">
        <v>47</v>
      </c>
      <c r="E31" s="260">
        <v>12</v>
      </c>
      <c r="F31" s="260"/>
      <c r="G31" s="261">
        <f t="shared" si="6"/>
        <v>11.85</v>
      </c>
      <c r="H31" s="261">
        <v>0</v>
      </c>
      <c r="I31" s="261">
        <v>0</v>
      </c>
      <c r="J31" s="261">
        <v>11.85</v>
      </c>
      <c r="K31" s="258">
        <v>731.56</v>
      </c>
      <c r="L31" s="261">
        <f t="shared" si="7"/>
        <v>11.85</v>
      </c>
      <c r="M31" s="258">
        <v>731.56</v>
      </c>
      <c r="N31" s="262">
        <f t="shared" si="8"/>
        <v>1.6198261249931654E-2</v>
      </c>
      <c r="O31" s="263">
        <v>106.93</v>
      </c>
      <c r="P31" s="264">
        <f t="shared" si="3"/>
        <v>1.7320800754551919</v>
      </c>
      <c r="Q31" s="264">
        <f t="shared" si="4"/>
        <v>971.89567499589918</v>
      </c>
      <c r="R31" s="265">
        <f t="shared" si="5"/>
        <v>103.92480452731151</v>
      </c>
    </row>
    <row r="32" spans="1:22" ht="15" customHeight="1" x14ac:dyDescent="0.2">
      <c r="A32" s="630" t="s">
        <v>83</v>
      </c>
      <c r="B32" s="289">
        <v>24</v>
      </c>
      <c r="C32" s="242" t="s">
        <v>37</v>
      </c>
      <c r="D32" s="144" t="s">
        <v>31</v>
      </c>
      <c r="E32" s="145">
        <v>46</v>
      </c>
      <c r="F32" s="145">
        <v>1960</v>
      </c>
      <c r="G32" s="146">
        <f t="shared" si="6"/>
        <v>32.271000000000001</v>
      </c>
      <c r="H32" s="146">
        <v>0</v>
      </c>
      <c r="I32" s="146">
        <v>0</v>
      </c>
      <c r="J32" s="146">
        <v>32.271000000000001</v>
      </c>
      <c r="K32" s="146">
        <v>1834.68</v>
      </c>
      <c r="L32" s="146">
        <f t="shared" si="7"/>
        <v>32.271000000000001</v>
      </c>
      <c r="M32" s="146">
        <v>1834.68</v>
      </c>
      <c r="N32" s="147">
        <f t="shared" si="8"/>
        <v>1.7589443390673032E-2</v>
      </c>
      <c r="O32" s="92">
        <v>106.93</v>
      </c>
      <c r="P32" s="148">
        <f t="shared" si="3"/>
        <v>1.8808391817646675</v>
      </c>
      <c r="Q32" s="148">
        <f t="shared" si="4"/>
        <v>1055.3666034403818</v>
      </c>
      <c r="R32" s="149">
        <f t="shared" si="5"/>
        <v>112.85035090588003</v>
      </c>
    </row>
    <row r="33" spans="1:18" s="19" customFormat="1" ht="15" customHeight="1" x14ac:dyDescent="0.2">
      <c r="A33" s="631"/>
      <c r="B33" s="246">
        <v>25</v>
      </c>
      <c r="C33" s="243" t="s">
        <v>46</v>
      </c>
      <c r="D33" s="128" t="s">
        <v>47</v>
      </c>
      <c r="E33" s="87">
        <v>18</v>
      </c>
      <c r="F33" s="87">
        <v>1973</v>
      </c>
      <c r="G33" s="89">
        <f t="shared" si="6"/>
        <v>23.667999999999999</v>
      </c>
      <c r="H33" s="89">
        <v>0</v>
      </c>
      <c r="I33" s="89">
        <v>0</v>
      </c>
      <c r="J33" s="89">
        <v>23.667999999999999</v>
      </c>
      <c r="K33" s="89">
        <v>1319.16</v>
      </c>
      <c r="L33" s="89">
        <f t="shared" si="7"/>
        <v>23.667999999999999</v>
      </c>
      <c r="M33" s="89">
        <v>1319.16</v>
      </c>
      <c r="N33" s="91">
        <f t="shared" si="8"/>
        <v>1.7941720488795897E-2</v>
      </c>
      <c r="O33" s="104">
        <v>106.93</v>
      </c>
      <c r="P33" s="93">
        <f t="shared" si="3"/>
        <v>1.9185081718669454</v>
      </c>
      <c r="Q33" s="93">
        <f t="shared" si="4"/>
        <v>1076.5032293277538</v>
      </c>
      <c r="R33" s="94">
        <f t="shared" si="5"/>
        <v>115.11049031201672</v>
      </c>
    </row>
    <row r="34" spans="1:18" ht="14.25" customHeight="1" x14ac:dyDescent="0.2">
      <c r="A34" s="631"/>
      <c r="B34" s="544">
        <v>26</v>
      </c>
      <c r="C34" s="242" t="s">
        <v>85</v>
      </c>
      <c r="D34" s="144" t="s">
        <v>47</v>
      </c>
      <c r="E34" s="145">
        <v>20</v>
      </c>
      <c r="F34" s="145">
        <v>1988</v>
      </c>
      <c r="G34" s="146">
        <f t="shared" si="6"/>
        <v>13.794</v>
      </c>
      <c r="H34" s="146">
        <v>0</v>
      </c>
      <c r="I34" s="146">
        <v>0</v>
      </c>
      <c r="J34" s="146">
        <v>13.794</v>
      </c>
      <c r="K34" s="146">
        <v>1073.3399999999999</v>
      </c>
      <c r="L34" s="146">
        <f t="shared" si="7"/>
        <v>13.794</v>
      </c>
      <c r="M34" s="146">
        <v>752.43</v>
      </c>
      <c r="N34" s="485">
        <f t="shared" si="8"/>
        <v>1.8332602368326623E-2</v>
      </c>
      <c r="O34" s="104">
        <v>106.93</v>
      </c>
      <c r="P34" s="148">
        <f t="shared" si="3"/>
        <v>1.9603051712451658</v>
      </c>
      <c r="Q34" s="148">
        <f t="shared" si="4"/>
        <v>1099.9561420995974</v>
      </c>
      <c r="R34" s="149">
        <f t="shared" si="5"/>
        <v>117.61831027470996</v>
      </c>
    </row>
    <row r="35" spans="1:18" ht="12.75" customHeight="1" x14ac:dyDescent="0.2">
      <c r="A35" s="631"/>
      <c r="B35" s="545">
        <v>27</v>
      </c>
      <c r="C35" s="240" t="s">
        <v>66</v>
      </c>
      <c r="D35" s="90" t="s">
        <v>47</v>
      </c>
      <c r="E35" s="87">
        <v>45</v>
      </c>
      <c r="F35" s="87">
        <v>1972</v>
      </c>
      <c r="G35" s="89">
        <f t="shared" si="6"/>
        <v>28.72</v>
      </c>
      <c r="H35" s="89">
        <v>0</v>
      </c>
      <c r="I35" s="89">
        <v>0</v>
      </c>
      <c r="J35" s="89">
        <v>28.72</v>
      </c>
      <c r="K35" s="89">
        <v>1525.98</v>
      </c>
      <c r="L35" s="89">
        <f t="shared" si="7"/>
        <v>28.72</v>
      </c>
      <c r="M35" s="89">
        <v>1525.98</v>
      </c>
      <c r="N35" s="91">
        <f t="shared" si="8"/>
        <v>1.8820692276438747E-2</v>
      </c>
      <c r="O35" s="104">
        <v>106.93</v>
      </c>
      <c r="P35" s="93">
        <f t="shared" si="3"/>
        <v>2.0124966251195953</v>
      </c>
      <c r="Q35" s="93">
        <f t="shared" si="4"/>
        <v>1129.2415365863249</v>
      </c>
      <c r="R35" s="94">
        <f t="shared" si="5"/>
        <v>120.74979750717573</v>
      </c>
    </row>
    <row r="36" spans="1:18" ht="12.75" customHeight="1" x14ac:dyDescent="0.2">
      <c r="A36" s="631"/>
      <c r="B36" s="545">
        <v>28</v>
      </c>
      <c r="C36" s="228" t="s">
        <v>73</v>
      </c>
      <c r="D36" s="88" t="s">
        <v>47</v>
      </c>
      <c r="E36" s="87">
        <v>5</v>
      </c>
      <c r="F36" s="87">
        <v>1973</v>
      </c>
      <c r="G36" s="89">
        <f t="shared" si="6"/>
        <v>7.2389999999999999</v>
      </c>
      <c r="H36" s="89">
        <v>0</v>
      </c>
      <c r="I36" s="89">
        <v>0</v>
      </c>
      <c r="J36" s="89">
        <v>7.2389999999999999</v>
      </c>
      <c r="K36" s="90">
        <v>374.02</v>
      </c>
      <c r="L36" s="89">
        <f t="shared" si="7"/>
        <v>7.2389999999999999</v>
      </c>
      <c r="M36" s="90">
        <v>374.02</v>
      </c>
      <c r="N36" s="91">
        <f t="shared" si="8"/>
        <v>1.9354579968985618E-2</v>
      </c>
      <c r="O36" s="104">
        <v>106.93</v>
      </c>
      <c r="P36" s="93">
        <f t="shared" si="3"/>
        <v>2.0695852360836322</v>
      </c>
      <c r="Q36" s="93">
        <f t="shared" si="4"/>
        <v>1161.2747981391371</v>
      </c>
      <c r="R36" s="94">
        <f t="shared" si="5"/>
        <v>124.17511416501794</v>
      </c>
    </row>
    <row r="37" spans="1:18" ht="13.5" customHeight="1" x14ac:dyDescent="0.2">
      <c r="A37" s="631"/>
      <c r="B37" s="545">
        <v>29</v>
      </c>
      <c r="C37" s="240" t="s">
        <v>75</v>
      </c>
      <c r="D37" s="90" t="s">
        <v>47</v>
      </c>
      <c r="E37" s="87">
        <v>8</v>
      </c>
      <c r="F37" s="87">
        <v>1966</v>
      </c>
      <c r="G37" s="89">
        <f t="shared" si="6"/>
        <v>6.9139999999999997</v>
      </c>
      <c r="H37" s="89">
        <v>0</v>
      </c>
      <c r="I37" s="89">
        <v>0</v>
      </c>
      <c r="J37" s="89">
        <v>6.9139999999999997</v>
      </c>
      <c r="K37" s="89">
        <v>350.82</v>
      </c>
      <c r="L37" s="89">
        <f t="shared" si="7"/>
        <v>6.9139999999999997</v>
      </c>
      <c r="M37" s="89">
        <v>350.82</v>
      </c>
      <c r="N37" s="91">
        <f t="shared" si="8"/>
        <v>1.9708112422324838E-2</v>
      </c>
      <c r="O37" s="104">
        <v>106.93</v>
      </c>
      <c r="P37" s="93">
        <f t="shared" si="3"/>
        <v>2.1073884613191951</v>
      </c>
      <c r="Q37" s="93">
        <f t="shared" si="4"/>
        <v>1182.4867453394902</v>
      </c>
      <c r="R37" s="94">
        <f t="shared" si="5"/>
        <v>126.4433076791517</v>
      </c>
    </row>
    <row r="38" spans="1:18" ht="12.75" customHeight="1" x14ac:dyDescent="0.2">
      <c r="A38" s="631"/>
      <c r="B38" s="545">
        <v>30</v>
      </c>
      <c r="C38" s="240" t="s">
        <v>88</v>
      </c>
      <c r="D38" s="90" t="s">
        <v>47</v>
      </c>
      <c r="E38" s="87">
        <v>20</v>
      </c>
      <c r="F38" s="87">
        <v>1981</v>
      </c>
      <c r="G38" s="89">
        <f t="shared" si="6"/>
        <v>21.437000000000001</v>
      </c>
      <c r="H38" s="89">
        <v>0</v>
      </c>
      <c r="I38" s="89">
        <v>0</v>
      </c>
      <c r="J38" s="89">
        <v>21.437000000000001</v>
      </c>
      <c r="K38" s="89">
        <v>1048.6600000000001</v>
      </c>
      <c r="L38" s="89">
        <f t="shared" si="7"/>
        <v>21.437000000000001</v>
      </c>
      <c r="M38" s="89">
        <v>1048.6600000000001</v>
      </c>
      <c r="N38" s="91">
        <f t="shared" si="8"/>
        <v>2.0442278717601511E-2</v>
      </c>
      <c r="O38" s="104">
        <v>106.93</v>
      </c>
      <c r="P38" s="93">
        <f t="shared" si="3"/>
        <v>2.1858928632731298</v>
      </c>
      <c r="Q38" s="93">
        <f t="shared" si="4"/>
        <v>1226.5367230560905</v>
      </c>
      <c r="R38" s="94">
        <f t="shared" si="5"/>
        <v>131.15357179638775</v>
      </c>
    </row>
    <row r="39" spans="1:18" ht="12.75" customHeight="1" x14ac:dyDescent="0.2">
      <c r="A39" s="631"/>
      <c r="B39" s="545">
        <v>31</v>
      </c>
      <c r="C39" s="240" t="s">
        <v>86</v>
      </c>
      <c r="D39" s="90" t="s">
        <v>47</v>
      </c>
      <c r="E39" s="87">
        <v>32</v>
      </c>
      <c r="F39" s="87"/>
      <c r="G39" s="89">
        <f t="shared" si="6"/>
        <v>35.817999999999998</v>
      </c>
      <c r="H39" s="89">
        <v>0</v>
      </c>
      <c r="I39" s="89">
        <v>0</v>
      </c>
      <c r="J39" s="89">
        <v>35.817999999999998</v>
      </c>
      <c r="K39" s="89">
        <v>1770.01</v>
      </c>
      <c r="L39" s="89">
        <f t="shared" si="7"/>
        <v>35.817999999999998</v>
      </c>
      <c r="M39" s="89">
        <v>1705.02</v>
      </c>
      <c r="N39" s="91">
        <f t="shared" si="8"/>
        <v>2.1007378212572286E-2</v>
      </c>
      <c r="O39" s="104">
        <v>106.93</v>
      </c>
      <c r="P39" s="93">
        <f t="shared" si="3"/>
        <v>2.2463189522703546</v>
      </c>
      <c r="Q39" s="93">
        <f t="shared" si="4"/>
        <v>1260.4426927543373</v>
      </c>
      <c r="R39" s="94">
        <f t="shared" si="5"/>
        <v>134.77913713622129</v>
      </c>
    </row>
    <row r="40" spans="1:18" ht="12.75" customHeight="1" x14ac:dyDescent="0.2">
      <c r="A40" s="631"/>
      <c r="B40" s="545">
        <v>32</v>
      </c>
      <c r="C40" s="242" t="s">
        <v>52</v>
      </c>
      <c r="D40" s="144" t="s">
        <v>47</v>
      </c>
      <c r="E40" s="145">
        <v>17</v>
      </c>
      <c r="F40" s="145">
        <v>1975</v>
      </c>
      <c r="G40" s="146">
        <f t="shared" si="6"/>
        <v>29.788</v>
      </c>
      <c r="H40" s="146">
        <v>0</v>
      </c>
      <c r="I40" s="146">
        <v>0</v>
      </c>
      <c r="J40" s="146">
        <v>29.788</v>
      </c>
      <c r="K40" s="146">
        <v>1315.92</v>
      </c>
      <c r="L40" s="146">
        <f t="shared" si="7"/>
        <v>29.788</v>
      </c>
      <c r="M40" s="146">
        <v>1315.92</v>
      </c>
      <c r="N40" s="91">
        <f t="shared" si="8"/>
        <v>2.2636634445862971E-2</v>
      </c>
      <c r="O40" s="104">
        <v>106.93</v>
      </c>
      <c r="P40" s="148">
        <f t="shared" si="3"/>
        <v>2.4205353212961276</v>
      </c>
      <c r="Q40" s="148">
        <f t="shared" si="4"/>
        <v>1358.1980667517782</v>
      </c>
      <c r="R40" s="149">
        <f t="shared" si="5"/>
        <v>145.23211927776765</v>
      </c>
    </row>
    <row r="41" spans="1:18" ht="14.25" customHeight="1" x14ac:dyDescent="0.2">
      <c r="A41" s="631"/>
      <c r="B41" s="545">
        <v>33</v>
      </c>
      <c r="C41" s="240" t="s">
        <v>59</v>
      </c>
      <c r="D41" s="90" t="s">
        <v>47</v>
      </c>
      <c r="E41" s="87">
        <v>8</v>
      </c>
      <c r="F41" s="87">
        <v>1970</v>
      </c>
      <c r="G41" s="89">
        <f t="shared" si="6"/>
        <v>9.4450000000000003</v>
      </c>
      <c r="H41" s="89">
        <v>0</v>
      </c>
      <c r="I41" s="89">
        <v>0</v>
      </c>
      <c r="J41" s="89">
        <v>9.4450000000000003</v>
      </c>
      <c r="K41" s="89">
        <v>412.7</v>
      </c>
      <c r="L41" s="89">
        <f t="shared" si="7"/>
        <v>9.4450000000000003</v>
      </c>
      <c r="M41" s="89">
        <v>412.7</v>
      </c>
      <c r="N41" s="91">
        <f t="shared" si="8"/>
        <v>2.2885873515871093E-2</v>
      </c>
      <c r="O41" s="104">
        <v>106.93</v>
      </c>
      <c r="P41" s="93">
        <f t="shared" ref="P41:P65" si="9">N41*O41</f>
        <v>2.4471864550520963</v>
      </c>
      <c r="Q41" s="93">
        <f t="shared" ref="Q41:Q65" si="10">N41*60*1000</f>
        <v>1373.1524109522657</v>
      </c>
      <c r="R41" s="94">
        <f t="shared" ref="R41:R65" si="11">Q41*O41/1000</f>
        <v>146.83118730312577</v>
      </c>
    </row>
    <row r="42" spans="1:18" ht="12.75" customHeight="1" x14ac:dyDescent="0.2">
      <c r="A42" s="631"/>
      <c r="B42" s="545">
        <v>34</v>
      </c>
      <c r="C42" s="240" t="s">
        <v>61</v>
      </c>
      <c r="D42" s="90" t="s">
        <v>47</v>
      </c>
      <c r="E42" s="87">
        <v>7</v>
      </c>
      <c r="F42" s="87">
        <v>1980</v>
      </c>
      <c r="G42" s="89">
        <f t="shared" ref="G42:G65" si="12">H42+I42+J42</f>
        <v>9.8529999999999998</v>
      </c>
      <c r="H42" s="89">
        <v>0</v>
      </c>
      <c r="I42" s="89">
        <v>0.97799999999999998</v>
      </c>
      <c r="J42" s="89">
        <v>8.875</v>
      </c>
      <c r="K42" s="90">
        <v>374.68</v>
      </c>
      <c r="L42" s="89">
        <f t="shared" ref="L42:L65" si="13">J42</f>
        <v>8.875</v>
      </c>
      <c r="M42" s="90">
        <v>374.68</v>
      </c>
      <c r="N42" s="91">
        <f t="shared" ref="N42:N65" si="14">L42/M42</f>
        <v>2.3686879470481478E-2</v>
      </c>
      <c r="O42" s="104">
        <v>106.93</v>
      </c>
      <c r="P42" s="93">
        <f t="shared" si="9"/>
        <v>2.5328380217785846</v>
      </c>
      <c r="Q42" s="93">
        <f t="shared" si="10"/>
        <v>1421.2127682288885</v>
      </c>
      <c r="R42" s="94">
        <f t="shared" si="11"/>
        <v>151.97028130671507</v>
      </c>
    </row>
    <row r="43" spans="1:18" ht="12.75" customHeight="1" x14ac:dyDescent="0.2">
      <c r="A43" s="631"/>
      <c r="B43" s="545">
        <v>35</v>
      </c>
      <c r="C43" s="240" t="s">
        <v>57</v>
      </c>
      <c r="D43" s="88" t="s">
        <v>47</v>
      </c>
      <c r="E43" s="87">
        <v>10</v>
      </c>
      <c r="F43" s="87">
        <v>1973</v>
      </c>
      <c r="G43" s="89">
        <f t="shared" si="12"/>
        <v>19.149999999999999</v>
      </c>
      <c r="H43" s="89">
        <v>0</v>
      </c>
      <c r="I43" s="89">
        <v>0</v>
      </c>
      <c r="J43" s="89">
        <v>19.149999999999999</v>
      </c>
      <c r="K43" s="89">
        <v>796.55</v>
      </c>
      <c r="L43" s="89">
        <f t="shared" si="13"/>
        <v>19.149999999999999</v>
      </c>
      <c r="M43" s="89">
        <v>796.55</v>
      </c>
      <c r="N43" s="91">
        <f t="shared" si="14"/>
        <v>2.4041177578306445E-2</v>
      </c>
      <c r="O43" s="104">
        <v>106.93</v>
      </c>
      <c r="P43" s="93">
        <f t="shared" si="9"/>
        <v>2.5707231184483081</v>
      </c>
      <c r="Q43" s="93">
        <f t="shared" si="10"/>
        <v>1442.4706546983869</v>
      </c>
      <c r="R43" s="94">
        <f t="shared" si="11"/>
        <v>154.2433871068985</v>
      </c>
    </row>
    <row r="44" spans="1:18" ht="12.75" customHeight="1" x14ac:dyDescent="0.2">
      <c r="A44" s="631"/>
      <c r="B44" s="545">
        <v>36</v>
      </c>
      <c r="C44" s="240" t="s">
        <v>49</v>
      </c>
      <c r="D44" s="88" t="s">
        <v>47</v>
      </c>
      <c r="E44" s="87">
        <v>7</v>
      </c>
      <c r="F44" s="87">
        <v>1975</v>
      </c>
      <c r="G44" s="89">
        <f t="shared" si="12"/>
        <v>13.622</v>
      </c>
      <c r="H44" s="89">
        <v>0</v>
      </c>
      <c r="I44" s="89">
        <v>0</v>
      </c>
      <c r="J44" s="89">
        <v>13.622</v>
      </c>
      <c r="K44" s="90">
        <v>562.04999999999995</v>
      </c>
      <c r="L44" s="89">
        <f t="shared" si="13"/>
        <v>13.622</v>
      </c>
      <c r="M44" s="90">
        <v>562.04999999999995</v>
      </c>
      <c r="N44" s="91">
        <f t="shared" si="14"/>
        <v>2.4236277911217866E-2</v>
      </c>
      <c r="O44" s="104">
        <v>106.93</v>
      </c>
      <c r="P44" s="93">
        <f t="shared" si="9"/>
        <v>2.5915851970465265</v>
      </c>
      <c r="Q44" s="93">
        <f t="shared" si="10"/>
        <v>1454.1766746730721</v>
      </c>
      <c r="R44" s="93">
        <f t="shared" si="11"/>
        <v>155.49511182279161</v>
      </c>
    </row>
    <row r="45" spans="1:18" ht="12.75" customHeight="1" x14ac:dyDescent="0.2">
      <c r="A45" s="631"/>
      <c r="B45" s="544">
        <v>37</v>
      </c>
      <c r="C45" s="239" t="s">
        <v>62</v>
      </c>
      <c r="D45" s="143" t="s">
        <v>47</v>
      </c>
      <c r="E45" s="145">
        <v>10</v>
      </c>
      <c r="F45" s="145">
        <v>1982</v>
      </c>
      <c r="G45" s="146">
        <f t="shared" si="12"/>
        <v>15.158000000000001</v>
      </c>
      <c r="H45" s="146">
        <v>0.153</v>
      </c>
      <c r="I45" s="146">
        <v>0.10199999999999999</v>
      </c>
      <c r="J45" s="146">
        <v>14.903</v>
      </c>
      <c r="K45" s="144">
        <v>595.69000000000005</v>
      </c>
      <c r="L45" s="146">
        <f t="shared" si="13"/>
        <v>14.903</v>
      </c>
      <c r="M45" s="144">
        <v>595.69000000000005</v>
      </c>
      <c r="N45" s="147">
        <f t="shared" si="14"/>
        <v>2.501804629924961E-2</v>
      </c>
      <c r="O45" s="104">
        <v>106.93</v>
      </c>
      <c r="P45" s="148">
        <f t="shared" si="9"/>
        <v>2.6751796907787608</v>
      </c>
      <c r="Q45" s="148">
        <f t="shared" si="10"/>
        <v>1501.0827779549768</v>
      </c>
      <c r="R45" s="149">
        <f t="shared" si="11"/>
        <v>160.51078144672567</v>
      </c>
    </row>
    <row r="46" spans="1:18" ht="12.75" customHeight="1" x14ac:dyDescent="0.2">
      <c r="A46" s="631"/>
      <c r="B46" s="544">
        <v>38</v>
      </c>
      <c r="C46" s="242" t="s">
        <v>77</v>
      </c>
      <c r="D46" s="144" t="s">
        <v>47</v>
      </c>
      <c r="E46" s="145">
        <v>14</v>
      </c>
      <c r="F46" s="145">
        <v>1966</v>
      </c>
      <c r="G46" s="146">
        <f t="shared" si="12"/>
        <v>12.271000000000001</v>
      </c>
      <c r="H46" s="146">
        <v>0</v>
      </c>
      <c r="I46" s="146">
        <v>0</v>
      </c>
      <c r="J46" s="146">
        <v>12.271000000000001</v>
      </c>
      <c r="K46" s="146">
        <v>487.55</v>
      </c>
      <c r="L46" s="146">
        <f t="shared" si="13"/>
        <v>12.271000000000001</v>
      </c>
      <c r="M46" s="146">
        <v>487.55</v>
      </c>
      <c r="N46" s="91">
        <f t="shared" si="14"/>
        <v>2.5168700646087581E-2</v>
      </c>
      <c r="O46" s="104">
        <v>106.93</v>
      </c>
      <c r="P46" s="148">
        <f t="shared" si="9"/>
        <v>2.691289160086145</v>
      </c>
      <c r="Q46" s="148">
        <f t="shared" si="10"/>
        <v>1510.122038765255</v>
      </c>
      <c r="R46" s="149">
        <f t="shared" si="11"/>
        <v>161.47734960516871</v>
      </c>
    </row>
    <row r="47" spans="1:18" ht="12.75" customHeight="1" x14ac:dyDescent="0.2">
      <c r="A47" s="631"/>
      <c r="B47" s="544">
        <v>39</v>
      </c>
      <c r="C47" s="242" t="s">
        <v>65</v>
      </c>
      <c r="D47" s="144" t="s">
        <v>47</v>
      </c>
      <c r="E47" s="145">
        <v>6</v>
      </c>
      <c r="F47" s="145">
        <v>1971</v>
      </c>
      <c r="G47" s="146">
        <f t="shared" si="12"/>
        <v>8.5730000000000004</v>
      </c>
      <c r="H47" s="146">
        <v>0</v>
      </c>
      <c r="I47" s="146">
        <v>0</v>
      </c>
      <c r="J47" s="146">
        <v>8.5730000000000004</v>
      </c>
      <c r="K47" s="146">
        <v>328.45</v>
      </c>
      <c r="L47" s="146">
        <f t="shared" si="13"/>
        <v>8.5730000000000004</v>
      </c>
      <c r="M47" s="146">
        <v>328.45</v>
      </c>
      <c r="N47" s="91">
        <f t="shared" si="14"/>
        <v>2.6101385294565384E-2</v>
      </c>
      <c r="O47" s="104">
        <v>106.93</v>
      </c>
      <c r="P47" s="148">
        <f t="shared" si="9"/>
        <v>2.7910211295478766</v>
      </c>
      <c r="Q47" s="148">
        <f t="shared" si="10"/>
        <v>1566.083117673923</v>
      </c>
      <c r="R47" s="149">
        <f t="shared" si="11"/>
        <v>167.46126777287259</v>
      </c>
    </row>
    <row r="48" spans="1:18" ht="12" customHeight="1" x14ac:dyDescent="0.2">
      <c r="A48" s="631"/>
      <c r="B48" s="545">
        <v>40</v>
      </c>
      <c r="C48" s="240" t="s">
        <v>51</v>
      </c>
      <c r="D48" s="90" t="s">
        <v>47</v>
      </c>
      <c r="E48" s="87">
        <v>17</v>
      </c>
      <c r="F48" s="87">
        <v>1973</v>
      </c>
      <c r="G48" s="89">
        <f t="shared" si="12"/>
        <v>34.426000000000002</v>
      </c>
      <c r="H48" s="89">
        <v>0</v>
      </c>
      <c r="I48" s="89">
        <v>0</v>
      </c>
      <c r="J48" s="89">
        <v>34.426000000000002</v>
      </c>
      <c r="K48" s="89">
        <v>1317.97</v>
      </c>
      <c r="L48" s="89">
        <f t="shared" si="13"/>
        <v>34.426000000000002</v>
      </c>
      <c r="M48" s="89">
        <v>1317.97</v>
      </c>
      <c r="N48" s="91">
        <f t="shared" si="14"/>
        <v>2.6120473151892684E-2</v>
      </c>
      <c r="O48" s="104">
        <v>106.93</v>
      </c>
      <c r="P48" s="93">
        <f t="shared" si="9"/>
        <v>2.7930621941318847</v>
      </c>
      <c r="Q48" s="93">
        <f t="shared" si="10"/>
        <v>1567.228389113561</v>
      </c>
      <c r="R48" s="94">
        <f t="shared" si="11"/>
        <v>167.58373164791308</v>
      </c>
    </row>
    <row r="49" spans="1:18" ht="12" customHeight="1" x14ac:dyDescent="0.2">
      <c r="A49" s="631"/>
      <c r="B49" s="545">
        <v>41</v>
      </c>
      <c r="C49" s="240" t="s">
        <v>87</v>
      </c>
      <c r="D49" s="90" t="s">
        <v>47</v>
      </c>
      <c r="E49" s="87">
        <v>41</v>
      </c>
      <c r="F49" s="87">
        <v>1974</v>
      </c>
      <c r="G49" s="89">
        <f t="shared" si="12"/>
        <v>31.606999999999999</v>
      </c>
      <c r="H49" s="89">
        <v>0</v>
      </c>
      <c r="I49" s="89">
        <v>0</v>
      </c>
      <c r="J49" s="89">
        <v>31.606999999999999</v>
      </c>
      <c r="K49" s="89">
        <v>1275.3499999999999</v>
      </c>
      <c r="L49" s="89">
        <f t="shared" si="13"/>
        <v>31.606999999999999</v>
      </c>
      <c r="M49" s="89">
        <v>1205.51</v>
      </c>
      <c r="N49" s="91">
        <f t="shared" si="14"/>
        <v>2.621877877412879E-2</v>
      </c>
      <c r="O49" s="104">
        <v>106.93</v>
      </c>
      <c r="P49" s="93">
        <f t="shared" si="9"/>
        <v>2.8035740143175918</v>
      </c>
      <c r="Q49" s="93">
        <f t="shared" si="10"/>
        <v>1573.1267264477274</v>
      </c>
      <c r="R49" s="94">
        <f t="shared" si="11"/>
        <v>168.21444085905549</v>
      </c>
    </row>
    <row r="50" spans="1:18" ht="12" customHeight="1" x14ac:dyDescent="0.2">
      <c r="A50" s="631"/>
      <c r="B50" s="546">
        <v>42</v>
      </c>
      <c r="C50" s="541" t="s">
        <v>70</v>
      </c>
      <c r="D50" s="88" t="s">
        <v>47</v>
      </c>
      <c r="E50" s="87">
        <v>7</v>
      </c>
      <c r="F50" s="87">
        <v>1969</v>
      </c>
      <c r="G50" s="89">
        <f t="shared" si="12"/>
        <v>9.0489999999999995</v>
      </c>
      <c r="H50" s="89">
        <v>0</v>
      </c>
      <c r="I50" s="89">
        <v>0</v>
      </c>
      <c r="J50" s="89">
        <v>9.0489999999999995</v>
      </c>
      <c r="K50" s="90">
        <v>341.47</v>
      </c>
      <c r="L50" s="89">
        <f t="shared" si="13"/>
        <v>9.0489999999999995</v>
      </c>
      <c r="M50" s="90">
        <v>341.47</v>
      </c>
      <c r="N50" s="91">
        <f t="shared" si="14"/>
        <v>2.6500131783172749E-2</v>
      </c>
      <c r="O50" s="104">
        <v>106.93</v>
      </c>
      <c r="P50" s="93">
        <f t="shared" si="9"/>
        <v>2.833659091574662</v>
      </c>
      <c r="Q50" s="93">
        <f t="shared" si="10"/>
        <v>1590.007906990365</v>
      </c>
      <c r="R50" s="93">
        <f t="shared" si="11"/>
        <v>170.01954549447973</v>
      </c>
    </row>
    <row r="51" spans="1:18" ht="12.75" customHeight="1" thickBot="1" x14ac:dyDescent="0.25">
      <c r="A51" s="632"/>
      <c r="B51" s="547">
        <v>43</v>
      </c>
      <c r="C51" s="524" t="s">
        <v>79</v>
      </c>
      <c r="D51" s="492" t="s">
        <v>47</v>
      </c>
      <c r="E51" s="490">
        <v>16</v>
      </c>
      <c r="F51" s="490">
        <v>1978</v>
      </c>
      <c r="G51" s="491">
        <f t="shared" si="12"/>
        <v>13.105</v>
      </c>
      <c r="H51" s="491">
        <v>0</v>
      </c>
      <c r="I51" s="491">
        <v>0</v>
      </c>
      <c r="J51" s="491">
        <v>13.105</v>
      </c>
      <c r="K51" s="491">
        <v>492.25</v>
      </c>
      <c r="L51" s="491">
        <f t="shared" si="13"/>
        <v>13.105</v>
      </c>
      <c r="M51" s="491">
        <v>492.25</v>
      </c>
      <c r="N51" s="485">
        <f t="shared" si="14"/>
        <v>2.6622651091924836E-2</v>
      </c>
      <c r="O51" s="179">
        <v>106.93</v>
      </c>
      <c r="P51" s="493">
        <f t="shared" si="9"/>
        <v>2.8467600812595228</v>
      </c>
      <c r="Q51" s="493">
        <f t="shared" si="10"/>
        <v>1597.3590655154901</v>
      </c>
      <c r="R51" s="494">
        <f t="shared" si="11"/>
        <v>170.80560487557136</v>
      </c>
    </row>
    <row r="52" spans="1:18" s="24" customFormat="1" ht="12" customHeight="1" x14ac:dyDescent="0.2">
      <c r="A52" s="588" t="s">
        <v>84</v>
      </c>
      <c r="B52" s="255">
        <v>44</v>
      </c>
      <c r="C52" s="537" t="s">
        <v>54</v>
      </c>
      <c r="D52" s="171" t="s">
        <v>47</v>
      </c>
      <c r="E52" s="172">
        <v>18</v>
      </c>
      <c r="F52" s="172">
        <v>1964</v>
      </c>
      <c r="G52" s="173">
        <f t="shared" si="12"/>
        <v>21.867999999999999</v>
      </c>
      <c r="H52" s="173">
        <v>0</v>
      </c>
      <c r="I52" s="173">
        <v>0</v>
      </c>
      <c r="J52" s="173">
        <v>21.867999999999999</v>
      </c>
      <c r="K52" s="174">
        <v>801.57</v>
      </c>
      <c r="L52" s="173">
        <f t="shared" si="13"/>
        <v>21.867999999999999</v>
      </c>
      <c r="M52" s="174">
        <v>801.57</v>
      </c>
      <c r="N52" s="175">
        <f t="shared" si="14"/>
        <v>2.7281460134486069E-2</v>
      </c>
      <c r="O52" s="158">
        <v>106.93</v>
      </c>
      <c r="P52" s="176">
        <f t="shared" si="9"/>
        <v>2.9172065321805953</v>
      </c>
      <c r="Q52" s="176">
        <f t="shared" si="10"/>
        <v>1636.8876080691641</v>
      </c>
      <c r="R52" s="177">
        <f t="shared" si="11"/>
        <v>175.03239193083573</v>
      </c>
    </row>
    <row r="53" spans="1:18" ht="12" customHeight="1" x14ac:dyDescent="0.2">
      <c r="A53" s="589"/>
      <c r="B53" s="305">
        <v>45</v>
      </c>
      <c r="C53" s="306" t="s">
        <v>74</v>
      </c>
      <c r="D53" s="112" t="s">
        <v>47</v>
      </c>
      <c r="E53" s="43">
        <v>7</v>
      </c>
      <c r="F53" s="43">
        <v>1963</v>
      </c>
      <c r="G53" s="113">
        <f t="shared" si="12"/>
        <v>8.4749999999999996</v>
      </c>
      <c r="H53" s="113">
        <v>0</v>
      </c>
      <c r="I53" s="113">
        <v>0</v>
      </c>
      <c r="J53" s="113">
        <v>8.4749999999999996</v>
      </c>
      <c r="K53" s="114">
        <v>308.89</v>
      </c>
      <c r="L53" s="113">
        <f t="shared" si="13"/>
        <v>8.4749999999999996</v>
      </c>
      <c r="M53" s="114">
        <v>308.89</v>
      </c>
      <c r="N53" s="47">
        <f t="shared" si="14"/>
        <v>2.7436951665641491E-2</v>
      </c>
      <c r="O53" s="48">
        <v>106.93</v>
      </c>
      <c r="P53" s="116">
        <f t="shared" si="9"/>
        <v>2.933833241607045</v>
      </c>
      <c r="Q53" s="116">
        <f t="shared" si="10"/>
        <v>1646.2170999384896</v>
      </c>
      <c r="R53" s="117">
        <f t="shared" si="11"/>
        <v>176.02999449642272</v>
      </c>
    </row>
    <row r="54" spans="1:18" ht="12" customHeight="1" x14ac:dyDescent="0.2">
      <c r="A54" s="589"/>
      <c r="B54" s="256">
        <v>46</v>
      </c>
      <c r="C54" s="250" t="s">
        <v>68</v>
      </c>
      <c r="D54" s="44" t="s">
        <v>47</v>
      </c>
      <c r="E54" s="45">
        <v>7</v>
      </c>
      <c r="F54" s="45">
        <v>1984</v>
      </c>
      <c r="G54" s="46">
        <f t="shared" si="12"/>
        <v>8.3010000000000002</v>
      </c>
      <c r="H54" s="46">
        <v>0</v>
      </c>
      <c r="I54" s="46">
        <v>0</v>
      </c>
      <c r="J54" s="46">
        <v>8.3010000000000002</v>
      </c>
      <c r="K54" s="46">
        <v>300.69</v>
      </c>
      <c r="L54" s="46">
        <f t="shared" si="13"/>
        <v>8.3010000000000002</v>
      </c>
      <c r="M54" s="46">
        <v>300.69</v>
      </c>
      <c r="N54" s="47">
        <f t="shared" si="14"/>
        <v>2.7606505038411652E-2</v>
      </c>
      <c r="O54" s="48">
        <v>106.93</v>
      </c>
      <c r="P54" s="49">
        <f t="shared" si="9"/>
        <v>2.9519635837573581</v>
      </c>
      <c r="Q54" s="131">
        <f t="shared" si="10"/>
        <v>1656.3903023046992</v>
      </c>
      <c r="R54" s="51">
        <f t="shared" si="11"/>
        <v>177.1178150254415</v>
      </c>
    </row>
    <row r="55" spans="1:18" ht="12" customHeight="1" x14ac:dyDescent="0.2">
      <c r="A55" s="589"/>
      <c r="B55" s="256">
        <v>47</v>
      </c>
      <c r="C55" s="251" t="s">
        <v>64</v>
      </c>
      <c r="D55" s="50" t="s">
        <v>47</v>
      </c>
      <c r="E55" s="45">
        <v>17</v>
      </c>
      <c r="F55" s="45">
        <v>1969</v>
      </c>
      <c r="G55" s="46">
        <f t="shared" si="12"/>
        <v>20.989000000000001</v>
      </c>
      <c r="H55" s="46">
        <v>0</v>
      </c>
      <c r="I55" s="46">
        <v>0</v>
      </c>
      <c r="J55" s="46">
        <v>20.989000000000001</v>
      </c>
      <c r="K55" s="44">
        <v>744.88</v>
      </c>
      <c r="L55" s="46">
        <f t="shared" si="13"/>
        <v>20.989000000000001</v>
      </c>
      <c r="M55" s="44">
        <v>744.88</v>
      </c>
      <c r="N55" s="47">
        <f t="shared" si="14"/>
        <v>2.8177693051229729E-2</v>
      </c>
      <c r="O55" s="48">
        <v>106.93</v>
      </c>
      <c r="P55" s="49">
        <f t="shared" si="9"/>
        <v>3.013040717967995</v>
      </c>
      <c r="Q55" s="49">
        <f t="shared" si="10"/>
        <v>1690.6615830737837</v>
      </c>
      <c r="R55" s="51">
        <f t="shared" si="11"/>
        <v>180.78244307807969</v>
      </c>
    </row>
    <row r="56" spans="1:18" ht="13.5" customHeight="1" x14ac:dyDescent="0.2">
      <c r="A56" s="589"/>
      <c r="B56" s="305">
        <v>48</v>
      </c>
      <c r="C56" s="306" t="s">
        <v>102</v>
      </c>
      <c r="D56" s="112" t="s">
        <v>47</v>
      </c>
      <c r="E56" s="43">
        <v>12</v>
      </c>
      <c r="F56" s="43">
        <v>1969</v>
      </c>
      <c r="G56" s="113">
        <f t="shared" si="12"/>
        <v>16.244</v>
      </c>
      <c r="H56" s="113">
        <v>0</v>
      </c>
      <c r="I56" s="113">
        <v>0</v>
      </c>
      <c r="J56" s="113">
        <v>16.244</v>
      </c>
      <c r="K56" s="114">
        <v>544.66</v>
      </c>
      <c r="L56" s="113">
        <f t="shared" si="13"/>
        <v>16.244</v>
      </c>
      <c r="M56" s="114">
        <v>544.66</v>
      </c>
      <c r="N56" s="115">
        <f t="shared" si="14"/>
        <v>2.9824110454228326E-2</v>
      </c>
      <c r="O56" s="48">
        <v>106.93</v>
      </c>
      <c r="P56" s="116">
        <f t="shared" si="9"/>
        <v>3.1890921308706353</v>
      </c>
      <c r="Q56" s="116">
        <f t="shared" si="10"/>
        <v>1789.4466272536995</v>
      </c>
      <c r="R56" s="117">
        <f t="shared" si="11"/>
        <v>191.34552785223809</v>
      </c>
    </row>
    <row r="57" spans="1:18" ht="12" customHeight="1" x14ac:dyDescent="0.2">
      <c r="A57" s="589"/>
      <c r="B57" s="256">
        <v>49</v>
      </c>
      <c r="C57" s="251" t="s">
        <v>67</v>
      </c>
      <c r="D57" s="50" t="s">
        <v>47</v>
      </c>
      <c r="E57" s="45">
        <v>1</v>
      </c>
      <c r="F57" s="45">
        <v>1984</v>
      </c>
      <c r="G57" s="46">
        <f t="shared" si="12"/>
        <v>1.798</v>
      </c>
      <c r="H57" s="46">
        <v>0</v>
      </c>
      <c r="I57" s="46">
        <v>0</v>
      </c>
      <c r="J57" s="46">
        <v>1.798</v>
      </c>
      <c r="K57" s="44">
        <v>60.09</v>
      </c>
      <c r="L57" s="46">
        <f t="shared" si="13"/>
        <v>1.798</v>
      </c>
      <c r="M57" s="44">
        <v>60.09</v>
      </c>
      <c r="N57" s="47">
        <f t="shared" si="14"/>
        <v>2.9921783990680646E-2</v>
      </c>
      <c r="O57" s="48">
        <v>106.93</v>
      </c>
      <c r="P57" s="49">
        <f t="shared" si="9"/>
        <v>3.1995363621234816</v>
      </c>
      <c r="Q57" s="49">
        <f t="shared" si="10"/>
        <v>1795.3070394408387</v>
      </c>
      <c r="R57" s="51">
        <f t="shared" si="11"/>
        <v>191.97218172740889</v>
      </c>
    </row>
    <row r="58" spans="1:18" ht="12" customHeight="1" x14ac:dyDescent="0.2">
      <c r="A58" s="589"/>
      <c r="B58" s="256">
        <v>50</v>
      </c>
      <c r="C58" s="251" t="s">
        <v>63</v>
      </c>
      <c r="D58" s="50" t="s">
        <v>47</v>
      </c>
      <c r="E58" s="45">
        <v>11</v>
      </c>
      <c r="F58" s="45">
        <v>1977</v>
      </c>
      <c r="G58" s="46">
        <f t="shared" si="12"/>
        <v>21.120999999999999</v>
      </c>
      <c r="H58" s="46">
        <v>0</v>
      </c>
      <c r="I58" s="46">
        <v>0</v>
      </c>
      <c r="J58" s="46">
        <v>21.120999999999999</v>
      </c>
      <c r="K58" s="44">
        <v>687.63</v>
      </c>
      <c r="L58" s="46">
        <f t="shared" si="13"/>
        <v>21.120999999999999</v>
      </c>
      <c r="M58" s="44">
        <v>687.63</v>
      </c>
      <c r="N58" s="47">
        <f t="shared" si="14"/>
        <v>3.0715646495935313E-2</v>
      </c>
      <c r="O58" s="48">
        <v>106.93</v>
      </c>
      <c r="P58" s="49">
        <f t="shared" si="9"/>
        <v>3.2844240798103632</v>
      </c>
      <c r="Q58" s="49">
        <f t="shared" si="10"/>
        <v>1842.9387897561187</v>
      </c>
      <c r="R58" s="51">
        <f t="shared" si="11"/>
        <v>197.06544478862179</v>
      </c>
    </row>
    <row r="59" spans="1:18" ht="14.25" customHeight="1" x14ac:dyDescent="0.2">
      <c r="A59" s="589"/>
      <c r="B59" s="256">
        <v>51</v>
      </c>
      <c r="C59" s="250" t="s">
        <v>76</v>
      </c>
      <c r="D59" s="44" t="s">
        <v>47</v>
      </c>
      <c r="E59" s="45">
        <v>4</v>
      </c>
      <c r="F59" s="45">
        <v>1973</v>
      </c>
      <c r="G59" s="46">
        <f t="shared" si="12"/>
        <v>5.57</v>
      </c>
      <c r="H59" s="46">
        <v>0</v>
      </c>
      <c r="I59" s="46">
        <v>0</v>
      </c>
      <c r="J59" s="46">
        <v>5.57</v>
      </c>
      <c r="K59" s="46">
        <v>174.77</v>
      </c>
      <c r="L59" s="46">
        <f t="shared" si="13"/>
        <v>5.57</v>
      </c>
      <c r="M59" s="46">
        <v>174.77</v>
      </c>
      <c r="N59" s="47">
        <f t="shared" si="14"/>
        <v>3.1870458316644736E-2</v>
      </c>
      <c r="O59" s="48">
        <v>106.93</v>
      </c>
      <c r="P59" s="49">
        <f t="shared" si="9"/>
        <v>3.4079081077988218</v>
      </c>
      <c r="Q59" s="49">
        <f t="shared" si="10"/>
        <v>1912.227498998684</v>
      </c>
      <c r="R59" s="51">
        <f t="shared" si="11"/>
        <v>204.4744864679293</v>
      </c>
    </row>
    <row r="60" spans="1:18" ht="13.5" customHeight="1" x14ac:dyDescent="0.2">
      <c r="A60" s="589"/>
      <c r="B60" s="256">
        <v>52</v>
      </c>
      <c r="C60" s="251" t="s">
        <v>56</v>
      </c>
      <c r="D60" s="50" t="s">
        <v>47</v>
      </c>
      <c r="E60" s="45">
        <v>11</v>
      </c>
      <c r="F60" s="45">
        <v>1978</v>
      </c>
      <c r="G60" s="46">
        <f t="shared" si="12"/>
        <v>21.41</v>
      </c>
      <c r="H60" s="46">
        <v>0</v>
      </c>
      <c r="I60" s="46">
        <v>0</v>
      </c>
      <c r="J60" s="46">
        <v>21.41</v>
      </c>
      <c r="K60" s="44">
        <v>669.02</v>
      </c>
      <c r="L60" s="46">
        <f t="shared" si="13"/>
        <v>21.41</v>
      </c>
      <c r="M60" s="44">
        <v>669.02</v>
      </c>
      <c r="N60" s="47">
        <f t="shared" si="14"/>
        <v>3.2002032824130819E-2</v>
      </c>
      <c r="O60" s="48">
        <v>106.93</v>
      </c>
      <c r="P60" s="49">
        <f t="shared" si="9"/>
        <v>3.4219773698843086</v>
      </c>
      <c r="Q60" s="49">
        <f t="shared" si="10"/>
        <v>1920.1219694478491</v>
      </c>
      <c r="R60" s="51">
        <f t="shared" si="11"/>
        <v>205.31864219305851</v>
      </c>
    </row>
    <row r="61" spans="1:18" ht="13.5" customHeight="1" x14ac:dyDescent="0.2">
      <c r="A61" s="589"/>
      <c r="B61" s="256">
        <v>53</v>
      </c>
      <c r="C61" s="252" t="s">
        <v>100</v>
      </c>
      <c r="D61" s="50" t="s">
        <v>47</v>
      </c>
      <c r="E61" s="209">
        <v>6</v>
      </c>
      <c r="F61" s="209"/>
      <c r="G61" s="46">
        <f t="shared" si="12"/>
        <v>7.2389999999999999</v>
      </c>
      <c r="H61" s="210">
        <v>0</v>
      </c>
      <c r="I61" s="210">
        <v>0</v>
      </c>
      <c r="J61" s="210">
        <v>7.2389999999999999</v>
      </c>
      <c r="K61" s="211">
        <v>220.29</v>
      </c>
      <c r="L61" s="210">
        <f t="shared" si="13"/>
        <v>7.2389999999999999</v>
      </c>
      <c r="M61" s="211">
        <v>220.29</v>
      </c>
      <c r="N61" s="47">
        <f t="shared" si="14"/>
        <v>3.2861228380770803E-2</v>
      </c>
      <c r="O61" s="48">
        <v>106.93</v>
      </c>
      <c r="P61" s="49">
        <f t="shared" si="9"/>
        <v>3.5138511507558223</v>
      </c>
      <c r="Q61" s="213">
        <f t="shared" si="10"/>
        <v>1971.673702846248</v>
      </c>
      <c r="R61" s="51">
        <f t="shared" si="11"/>
        <v>210.83106904534932</v>
      </c>
    </row>
    <row r="62" spans="1:18" ht="13.5" customHeight="1" x14ac:dyDescent="0.2">
      <c r="A62" s="589"/>
      <c r="B62" s="256">
        <v>54</v>
      </c>
      <c r="C62" s="252" t="s">
        <v>69</v>
      </c>
      <c r="D62" s="50" t="s">
        <v>47</v>
      </c>
      <c r="E62" s="209">
        <v>24</v>
      </c>
      <c r="F62" s="209">
        <v>1964</v>
      </c>
      <c r="G62" s="46">
        <f t="shared" si="12"/>
        <v>32.523000000000003</v>
      </c>
      <c r="H62" s="210">
        <v>0.255</v>
      </c>
      <c r="I62" s="210">
        <v>0.245</v>
      </c>
      <c r="J62" s="210">
        <v>32.023000000000003</v>
      </c>
      <c r="K62" s="211">
        <v>940.14</v>
      </c>
      <c r="L62" s="210">
        <f t="shared" si="13"/>
        <v>32.023000000000003</v>
      </c>
      <c r="M62" s="211">
        <v>940.14</v>
      </c>
      <c r="N62" s="47">
        <f t="shared" si="14"/>
        <v>3.4061948220477804E-2</v>
      </c>
      <c r="O62" s="48">
        <v>106.93</v>
      </c>
      <c r="P62" s="213">
        <f t="shared" si="9"/>
        <v>3.6422441232156917</v>
      </c>
      <c r="Q62" s="213">
        <f t="shared" si="10"/>
        <v>2043.7168932286681</v>
      </c>
      <c r="R62" s="214">
        <f t="shared" si="11"/>
        <v>218.53464739294148</v>
      </c>
    </row>
    <row r="63" spans="1:18" ht="13.5" customHeight="1" x14ac:dyDescent="0.2">
      <c r="A63" s="589"/>
      <c r="B63" s="256">
        <v>55</v>
      </c>
      <c r="C63" s="253" t="s">
        <v>58</v>
      </c>
      <c r="D63" s="44" t="s">
        <v>47</v>
      </c>
      <c r="E63" s="209">
        <v>8</v>
      </c>
      <c r="F63" s="209">
        <v>1965</v>
      </c>
      <c r="G63" s="46">
        <f t="shared" si="12"/>
        <v>14.048999999999999</v>
      </c>
      <c r="H63" s="210">
        <v>0</v>
      </c>
      <c r="I63" s="210">
        <v>0</v>
      </c>
      <c r="J63" s="210">
        <v>14.048999999999999</v>
      </c>
      <c r="K63" s="210">
        <v>398.85</v>
      </c>
      <c r="L63" s="210">
        <f t="shared" si="13"/>
        <v>14.048999999999999</v>
      </c>
      <c r="M63" s="210">
        <v>398.85</v>
      </c>
      <c r="N63" s="47">
        <f t="shared" si="14"/>
        <v>3.5223768333960133E-2</v>
      </c>
      <c r="O63" s="48">
        <v>106.93</v>
      </c>
      <c r="P63" s="213">
        <f t="shared" si="9"/>
        <v>3.7664775479503572</v>
      </c>
      <c r="Q63" s="213">
        <f t="shared" si="10"/>
        <v>2113.4261000376082</v>
      </c>
      <c r="R63" s="214">
        <f t="shared" si="11"/>
        <v>225.98865287702145</v>
      </c>
    </row>
    <row r="64" spans="1:18" ht="13.5" customHeight="1" x14ac:dyDescent="0.2">
      <c r="A64" s="589"/>
      <c r="B64" s="256">
        <v>56</v>
      </c>
      <c r="C64" s="253" t="s">
        <v>78</v>
      </c>
      <c r="D64" s="44" t="s">
        <v>47</v>
      </c>
      <c r="E64" s="209">
        <v>12</v>
      </c>
      <c r="F64" s="209">
        <v>1984</v>
      </c>
      <c r="G64" s="46">
        <f t="shared" si="12"/>
        <v>16.454999999999998</v>
      </c>
      <c r="H64" s="210">
        <v>0</v>
      </c>
      <c r="I64" s="210">
        <v>0</v>
      </c>
      <c r="J64" s="210">
        <v>16.454999999999998</v>
      </c>
      <c r="K64" s="210">
        <v>415.39</v>
      </c>
      <c r="L64" s="210">
        <f t="shared" si="13"/>
        <v>16.454999999999998</v>
      </c>
      <c r="M64" s="210">
        <v>415.39</v>
      </c>
      <c r="N64" s="47">
        <f t="shared" si="14"/>
        <v>3.9613375382170968E-2</v>
      </c>
      <c r="O64" s="48">
        <v>106.93</v>
      </c>
      <c r="P64" s="213">
        <f t="shared" si="9"/>
        <v>4.235858229615542</v>
      </c>
      <c r="Q64" s="213">
        <f t="shared" si="10"/>
        <v>2376.802522930258</v>
      </c>
      <c r="R64" s="214">
        <f t="shared" si="11"/>
        <v>254.15149377693251</v>
      </c>
    </row>
    <row r="65" spans="1:18" ht="12.75" customHeight="1" thickBot="1" x14ac:dyDescent="0.25">
      <c r="A65" s="590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12"/>
        <v>5.0739999999999998</v>
      </c>
      <c r="H65" s="54">
        <v>0</v>
      </c>
      <c r="I65" s="54">
        <v>0</v>
      </c>
      <c r="J65" s="54">
        <v>5.0739999999999998</v>
      </c>
      <c r="K65" s="54">
        <v>108.3</v>
      </c>
      <c r="L65" s="54">
        <f t="shared" si="13"/>
        <v>5.0739999999999998</v>
      </c>
      <c r="M65" s="54">
        <v>108.3</v>
      </c>
      <c r="N65" s="55">
        <f t="shared" si="14"/>
        <v>4.6851338873499536E-2</v>
      </c>
      <c r="O65" s="56">
        <v>106.93</v>
      </c>
      <c r="P65" s="57">
        <f t="shared" si="9"/>
        <v>5.0098136657433061</v>
      </c>
      <c r="Q65" s="57">
        <f t="shared" si="10"/>
        <v>2811.080332409972</v>
      </c>
      <c r="R65" s="58">
        <f t="shared" si="11"/>
        <v>300.5888199445983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139.06283684598961</v>
      </c>
    </row>
  </sheetData>
  <sortState xmlns:xlrd2="http://schemas.microsoft.com/office/spreadsheetml/2017/richdata2" ref="C10:R65">
    <sortCondition ref="N10:N65"/>
  </sortState>
  <mergeCells count="23"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A52:A65"/>
    <mergeCell ref="P5:P6"/>
    <mergeCell ref="Q5:Q6"/>
    <mergeCell ref="R5:R6"/>
    <mergeCell ref="G5:J5"/>
    <mergeCell ref="K5:K6"/>
    <mergeCell ref="L5:L6"/>
    <mergeCell ref="M5:M6"/>
    <mergeCell ref="N5:N6"/>
    <mergeCell ref="O5:O6"/>
    <mergeCell ref="A9:A20"/>
    <mergeCell ref="A21:A31"/>
    <mergeCell ref="A32:A5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CAE39-E61A-482E-BDF9-DE60402803CA}">
  <dimension ref="A1:V1048571"/>
  <sheetViews>
    <sheetView workbookViewId="0">
      <selection activeCell="F20" sqref="F20"/>
    </sheetView>
  </sheetViews>
  <sheetFormatPr defaultRowHeight="11.25" x14ac:dyDescent="0.2"/>
  <cols>
    <col min="1" max="1" width="12.7109375" style="1" customWidth="1"/>
    <col min="2" max="2" width="4.5703125" style="20" customWidth="1"/>
    <col min="3" max="3" width="21.7109375" style="26" customWidth="1"/>
    <col min="4" max="4" width="20.570312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93</v>
      </c>
      <c r="B2" s="611"/>
      <c r="C2" s="611"/>
      <c r="D2" s="611"/>
      <c r="E2" s="611"/>
      <c r="F2" s="612"/>
      <c r="G2" s="155">
        <v>0</v>
      </c>
      <c r="H2" s="2" t="s">
        <v>1</v>
      </c>
      <c r="J2" s="119"/>
    </row>
    <row r="3" spans="1:18" ht="18.75" customHeight="1" thickBot="1" x14ac:dyDescent="0.25">
      <c r="A3" s="613" t="s">
        <v>94</v>
      </c>
      <c r="B3" s="613"/>
      <c r="C3" s="613"/>
      <c r="D3" s="613"/>
      <c r="E3" s="613"/>
      <c r="F3" s="613"/>
      <c r="G3" s="4">
        <v>464.8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95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5.75" customHeight="1" x14ac:dyDescent="0.2">
      <c r="A9" s="625" t="s">
        <v>81</v>
      </c>
      <c r="B9" s="125">
        <v>1</v>
      </c>
      <c r="C9" s="156" t="s">
        <v>41</v>
      </c>
      <c r="D9" s="156" t="s">
        <v>42</v>
      </c>
      <c r="E9" s="157">
        <v>75</v>
      </c>
      <c r="F9" s="157">
        <v>1990</v>
      </c>
      <c r="G9" s="62">
        <f t="shared" ref="G9:G40" si="0">H9+I9+J9</f>
        <v>33.752000000000002</v>
      </c>
      <c r="H9" s="62">
        <v>3.3660000000000001</v>
      </c>
      <c r="I9" s="62">
        <v>9.4260000000000002</v>
      </c>
      <c r="J9" s="62">
        <v>20.96</v>
      </c>
      <c r="K9" s="62">
        <v>3530.28</v>
      </c>
      <c r="L9" s="62">
        <f t="shared" ref="L9:L40" si="1">J9</f>
        <v>20.96</v>
      </c>
      <c r="M9" s="62">
        <v>3530.28</v>
      </c>
      <c r="N9" s="64">
        <f t="shared" ref="N9:N40" si="2">L9/M9</f>
        <v>5.9372061139626314E-3</v>
      </c>
      <c r="O9" s="159">
        <v>102.6</v>
      </c>
      <c r="P9" s="65">
        <f t="shared" ref="P9:P40" si="3">N9*O9</f>
        <v>0.60915734729256599</v>
      </c>
      <c r="Q9" s="65">
        <f t="shared" ref="Q9:Q40" si="4">N9*60*1000</f>
        <v>356.23236683775787</v>
      </c>
      <c r="R9" s="66">
        <f t="shared" ref="R9:R40" si="5">Q9*O9/1000</f>
        <v>36.549440837553959</v>
      </c>
    </row>
    <row r="10" spans="1:18" ht="15.75" customHeight="1" x14ac:dyDescent="0.2">
      <c r="A10" s="626"/>
      <c r="B10" s="126">
        <v>2</v>
      </c>
      <c r="C10" s="67" t="s">
        <v>86</v>
      </c>
      <c r="D10" s="67" t="s">
        <v>47</v>
      </c>
      <c r="E10" s="68">
        <v>32</v>
      </c>
      <c r="F10" s="68"/>
      <c r="G10" s="69">
        <f t="shared" si="0"/>
        <v>11.162000000000001</v>
      </c>
      <c r="H10" s="69">
        <v>0</v>
      </c>
      <c r="I10" s="69">
        <v>0</v>
      </c>
      <c r="J10" s="69">
        <v>11.162000000000001</v>
      </c>
      <c r="K10" s="69">
        <v>1770.01</v>
      </c>
      <c r="L10" s="69">
        <f t="shared" si="1"/>
        <v>11.162000000000001</v>
      </c>
      <c r="M10" s="69">
        <v>1770.01</v>
      </c>
      <c r="N10" s="70">
        <f t="shared" si="2"/>
        <v>6.3061790611352482E-3</v>
      </c>
      <c r="O10" s="84">
        <v>102.6</v>
      </c>
      <c r="P10" s="71">
        <f t="shared" si="3"/>
        <v>0.64701397167247643</v>
      </c>
      <c r="Q10" s="71">
        <f t="shared" si="4"/>
        <v>378.37074366811493</v>
      </c>
      <c r="R10" s="72">
        <f t="shared" si="5"/>
        <v>38.820838300348584</v>
      </c>
    </row>
    <row r="11" spans="1:18" ht="15" customHeight="1" x14ac:dyDescent="0.2">
      <c r="A11" s="626"/>
      <c r="B11" s="126">
        <v>3</v>
      </c>
      <c r="C11" s="67" t="s">
        <v>30</v>
      </c>
      <c r="D11" s="67" t="s">
        <v>31</v>
      </c>
      <c r="E11" s="68">
        <v>19</v>
      </c>
      <c r="F11" s="68">
        <v>1986</v>
      </c>
      <c r="G11" s="69">
        <f t="shared" si="0"/>
        <v>7.7859999999999996</v>
      </c>
      <c r="H11" s="69">
        <v>0</v>
      </c>
      <c r="I11" s="69">
        <v>0</v>
      </c>
      <c r="J11" s="69">
        <v>7.7859999999999996</v>
      </c>
      <c r="K11" s="69">
        <v>1120.5999999999999</v>
      </c>
      <c r="L11" s="69">
        <f t="shared" si="1"/>
        <v>7.7859999999999996</v>
      </c>
      <c r="M11" s="69">
        <v>1120.5999999999999</v>
      </c>
      <c r="N11" s="70">
        <f t="shared" si="2"/>
        <v>6.948063537390684E-3</v>
      </c>
      <c r="O11" s="84">
        <v>102.6</v>
      </c>
      <c r="P11" s="71">
        <f t="shared" si="3"/>
        <v>0.71287131893628419</v>
      </c>
      <c r="Q11" s="71">
        <f t="shared" si="4"/>
        <v>416.88381224344107</v>
      </c>
      <c r="R11" s="72">
        <f t="shared" si="5"/>
        <v>42.772279136177048</v>
      </c>
    </row>
    <row r="12" spans="1:18" ht="15.75" customHeight="1" x14ac:dyDescent="0.2">
      <c r="A12" s="626"/>
      <c r="B12" s="126">
        <v>4</v>
      </c>
      <c r="C12" s="73" t="s">
        <v>32</v>
      </c>
      <c r="D12" s="73" t="s">
        <v>31</v>
      </c>
      <c r="E12" s="68">
        <v>85</v>
      </c>
      <c r="F12" s="68">
        <v>1969</v>
      </c>
      <c r="G12" s="69">
        <f t="shared" si="0"/>
        <v>29.641999999999999</v>
      </c>
      <c r="H12" s="69">
        <v>0</v>
      </c>
      <c r="I12" s="69">
        <v>0</v>
      </c>
      <c r="J12" s="69">
        <v>29.641999999999999</v>
      </c>
      <c r="K12" s="69">
        <v>3845.22</v>
      </c>
      <c r="L12" s="69">
        <f t="shared" si="1"/>
        <v>29.641999999999999</v>
      </c>
      <c r="M12" s="69">
        <v>3845.22</v>
      </c>
      <c r="N12" s="70">
        <f t="shared" si="2"/>
        <v>7.7087916946234547E-3</v>
      </c>
      <c r="O12" s="84">
        <v>102.6</v>
      </c>
      <c r="P12" s="71">
        <f t="shared" si="3"/>
        <v>0.79092202786836641</v>
      </c>
      <c r="Q12" s="71">
        <f t="shared" si="4"/>
        <v>462.52750167740732</v>
      </c>
      <c r="R12" s="72">
        <f t="shared" si="5"/>
        <v>47.455321672101988</v>
      </c>
    </row>
    <row r="13" spans="1:18" ht="15" customHeight="1" x14ac:dyDescent="0.2">
      <c r="A13" s="626"/>
      <c r="B13" s="126">
        <v>5</v>
      </c>
      <c r="C13" s="67" t="s">
        <v>33</v>
      </c>
      <c r="D13" s="67" t="s">
        <v>31</v>
      </c>
      <c r="E13" s="68">
        <v>55</v>
      </c>
      <c r="F13" s="68">
        <v>1966</v>
      </c>
      <c r="G13" s="69">
        <f t="shared" si="0"/>
        <v>20.030999999999999</v>
      </c>
      <c r="H13" s="69">
        <v>0</v>
      </c>
      <c r="I13" s="69">
        <v>0</v>
      </c>
      <c r="J13" s="69">
        <v>20.030999999999999</v>
      </c>
      <c r="K13" s="69">
        <v>2582.04</v>
      </c>
      <c r="L13" s="69">
        <f t="shared" si="1"/>
        <v>20.030999999999999</v>
      </c>
      <c r="M13" s="69">
        <v>2582.04</v>
      </c>
      <c r="N13" s="70">
        <f t="shared" si="2"/>
        <v>7.7578193986150481E-3</v>
      </c>
      <c r="O13" s="84">
        <v>102.6</v>
      </c>
      <c r="P13" s="71">
        <f t="shared" si="3"/>
        <v>0.79595227029790394</v>
      </c>
      <c r="Q13" s="71">
        <f t="shared" si="4"/>
        <v>465.46916391690291</v>
      </c>
      <c r="R13" s="72">
        <f t="shared" si="5"/>
        <v>47.757136217874233</v>
      </c>
    </row>
    <row r="14" spans="1:18" ht="15.75" customHeight="1" x14ac:dyDescent="0.2">
      <c r="A14" s="626"/>
      <c r="B14" s="126">
        <v>6</v>
      </c>
      <c r="C14" s="67" t="s">
        <v>44</v>
      </c>
      <c r="D14" s="67" t="s">
        <v>31</v>
      </c>
      <c r="E14" s="68">
        <v>50</v>
      </c>
      <c r="F14" s="68">
        <v>1973</v>
      </c>
      <c r="G14" s="69">
        <f t="shared" si="0"/>
        <v>20.646000000000001</v>
      </c>
      <c r="H14" s="69">
        <v>0</v>
      </c>
      <c r="I14" s="69">
        <v>0</v>
      </c>
      <c r="J14" s="69">
        <v>20.646000000000001</v>
      </c>
      <c r="K14" s="69">
        <v>2549.87</v>
      </c>
      <c r="L14" s="69">
        <f t="shared" si="1"/>
        <v>20.646000000000001</v>
      </c>
      <c r="M14" s="69">
        <v>2549.87</v>
      </c>
      <c r="N14" s="70">
        <f t="shared" si="2"/>
        <v>8.0968833705247732E-3</v>
      </c>
      <c r="O14" s="84">
        <v>102.6</v>
      </c>
      <c r="P14" s="71">
        <f t="shared" si="3"/>
        <v>0.83074023381584172</v>
      </c>
      <c r="Q14" s="71">
        <f t="shared" si="4"/>
        <v>485.81300223148639</v>
      </c>
      <c r="R14" s="72">
        <f t="shared" si="5"/>
        <v>49.844414028950503</v>
      </c>
    </row>
    <row r="15" spans="1:18" ht="15" customHeight="1" x14ac:dyDescent="0.2">
      <c r="A15" s="626"/>
      <c r="B15" s="161">
        <v>7</v>
      </c>
      <c r="C15" s="162" t="s">
        <v>34</v>
      </c>
      <c r="D15" s="162" t="s">
        <v>31</v>
      </c>
      <c r="E15" s="163">
        <v>47</v>
      </c>
      <c r="F15" s="163">
        <v>1964</v>
      </c>
      <c r="G15" s="164">
        <f t="shared" si="0"/>
        <v>16.558</v>
      </c>
      <c r="H15" s="164">
        <v>0</v>
      </c>
      <c r="I15" s="164">
        <v>4.8000000000000001E-2</v>
      </c>
      <c r="J15" s="164">
        <v>16.510000000000002</v>
      </c>
      <c r="K15" s="164">
        <v>2012.08</v>
      </c>
      <c r="L15" s="164">
        <f t="shared" si="1"/>
        <v>16.510000000000002</v>
      </c>
      <c r="M15" s="164">
        <v>2012.08</v>
      </c>
      <c r="N15" s="165">
        <f t="shared" si="2"/>
        <v>8.2054391475488066E-3</v>
      </c>
      <c r="O15" s="132">
        <v>102.6</v>
      </c>
      <c r="P15" s="166">
        <f t="shared" si="3"/>
        <v>0.84187805653850756</v>
      </c>
      <c r="Q15" s="166">
        <f t="shared" si="4"/>
        <v>492.32634885292845</v>
      </c>
      <c r="R15" s="167">
        <f t="shared" si="5"/>
        <v>50.512683392310457</v>
      </c>
    </row>
    <row r="16" spans="1:18" ht="15.75" customHeight="1" x14ac:dyDescent="0.2">
      <c r="A16" s="626"/>
      <c r="B16" s="126">
        <v>8</v>
      </c>
      <c r="C16" s="73" t="s">
        <v>35</v>
      </c>
      <c r="D16" s="67" t="s">
        <v>31</v>
      </c>
      <c r="E16" s="68">
        <v>8</v>
      </c>
      <c r="F16" s="68">
        <v>1966</v>
      </c>
      <c r="G16" s="69">
        <f t="shared" si="0"/>
        <v>3.2069999999999999</v>
      </c>
      <c r="H16" s="69">
        <v>0</v>
      </c>
      <c r="I16" s="69">
        <v>0</v>
      </c>
      <c r="J16" s="69">
        <v>3.2069999999999999</v>
      </c>
      <c r="K16" s="69">
        <v>350.21</v>
      </c>
      <c r="L16" s="69">
        <f t="shared" si="1"/>
        <v>3.2069999999999999</v>
      </c>
      <c r="M16" s="69">
        <v>350.21</v>
      </c>
      <c r="N16" s="70">
        <f t="shared" si="2"/>
        <v>9.1573627252220097E-3</v>
      </c>
      <c r="O16" s="84">
        <v>102.6</v>
      </c>
      <c r="P16" s="71">
        <f t="shared" si="3"/>
        <v>0.93954541560777816</v>
      </c>
      <c r="Q16" s="71">
        <f t="shared" si="4"/>
        <v>549.44176351332067</v>
      </c>
      <c r="R16" s="72">
        <f t="shared" si="5"/>
        <v>56.372724936466703</v>
      </c>
    </row>
    <row r="17" spans="1:22" ht="16.5" customHeight="1" x14ac:dyDescent="0.2">
      <c r="A17" s="626"/>
      <c r="B17" s="126">
        <v>9</v>
      </c>
      <c r="C17" s="67" t="s">
        <v>36</v>
      </c>
      <c r="D17" s="67" t="s">
        <v>31</v>
      </c>
      <c r="E17" s="68">
        <v>8</v>
      </c>
      <c r="F17" s="68">
        <v>1975</v>
      </c>
      <c r="G17" s="69">
        <f t="shared" si="0"/>
        <v>4.51</v>
      </c>
      <c r="H17" s="69">
        <v>0</v>
      </c>
      <c r="I17" s="69">
        <v>0</v>
      </c>
      <c r="J17" s="69">
        <v>4.51</v>
      </c>
      <c r="K17" s="69">
        <v>488.96</v>
      </c>
      <c r="L17" s="69">
        <f t="shared" si="1"/>
        <v>4.51</v>
      </c>
      <c r="M17" s="69">
        <v>488.96</v>
      </c>
      <c r="N17" s="70">
        <f t="shared" si="2"/>
        <v>9.2236583769633503E-3</v>
      </c>
      <c r="O17" s="84">
        <v>102.6</v>
      </c>
      <c r="P17" s="71">
        <f t="shared" si="3"/>
        <v>0.94634734947643973</v>
      </c>
      <c r="Q17" s="71">
        <f t="shared" si="4"/>
        <v>553.41950261780107</v>
      </c>
      <c r="R17" s="72">
        <f t="shared" si="5"/>
        <v>56.780840968586389</v>
      </c>
    </row>
    <row r="18" spans="1:22" ht="17.25" customHeight="1" x14ac:dyDescent="0.2">
      <c r="A18" s="626"/>
      <c r="B18" s="126">
        <v>10</v>
      </c>
      <c r="C18" s="73" t="s">
        <v>50</v>
      </c>
      <c r="D18" s="168" t="s">
        <v>47</v>
      </c>
      <c r="E18" s="68">
        <v>6</v>
      </c>
      <c r="F18" s="68"/>
      <c r="G18" s="69">
        <f t="shared" si="0"/>
        <v>2.4870000000000001</v>
      </c>
      <c r="H18" s="69">
        <v>0</v>
      </c>
      <c r="I18" s="69">
        <v>0</v>
      </c>
      <c r="J18" s="69">
        <v>2.4870000000000001</v>
      </c>
      <c r="K18" s="69">
        <v>266.81</v>
      </c>
      <c r="L18" s="69">
        <f t="shared" si="1"/>
        <v>2.4870000000000001</v>
      </c>
      <c r="M18" s="69">
        <v>266.81</v>
      </c>
      <c r="N18" s="70">
        <f t="shared" si="2"/>
        <v>9.321239833589446E-3</v>
      </c>
      <c r="O18" s="84">
        <v>102.6</v>
      </c>
      <c r="P18" s="71">
        <f t="shared" si="3"/>
        <v>0.95635920692627707</v>
      </c>
      <c r="Q18" s="71">
        <f t="shared" si="4"/>
        <v>559.27439001536675</v>
      </c>
      <c r="R18" s="72">
        <f t="shared" si="5"/>
        <v>57.381552415576628</v>
      </c>
    </row>
    <row r="19" spans="1:22" ht="15.75" customHeight="1" x14ac:dyDescent="0.2">
      <c r="A19" s="626"/>
      <c r="B19" s="126">
        <v>11</v>
      </c>
      <c r="C19" s="67" t="s">
        <v>89</v>
      </c>
      <c r="D19" s="67" t="s">
        <v>31</v>
      </c>
      <c r="E19" s="68">
        <v>24</v>
      </c>
      <c r="F19" s="68"/>
      <c r="G19" s="69">
        <f t="shared" si="0"/>
        <v>12.585000000000001</v>
      </c>
      <c r="H19" s="69">
        <v>0</v>
      </c>
      <c r="I19" s="69">
        <v>0</v>
      </c>
      <c r="J19" s="69">
        <v>12.585000000000001</v>
      </c>
      <c r="K19" s="69">
        <v>1274.6600000000001</v>
      </c>
      <c r="L19" s="69">
        <f t="shared" si="1"/>
        <v>12.585000000000001</v>
      </c>
      <c r="M19" s="69">
        <v>1274.6600000000001</v>
      </c>
      <c r="N19" s="70">
        <f t="shared" si="2"/>
        <v>9.8732210942525846E-3</v>
      </c>
      <c r="O19" s="84">
        <v>102.6</v>
      </c>
      <c r="P19" s="71">
        <f t="shared" si="3"/>
        <v>1.0129924842703151</v>
      </c>
      <c r="Q19" s="71">
        <f t="shared" si="4"/>
        <v>592.39326565515501</v>
      </c>
      <c r="R19" s="72">
        <f t="shared" si="5"/>
        <v>60.779549056218897</v>
      </c>
    </row>
    <row r="20" spans="1:22" ht="17.25" customHeight="1" thickBot="1" x14ac:dyDescent="0.25">
      <c r="A20" s="627"/>
      <c r="B20" s="83">
        <v>12</v>
      </c>
      <c r="C20" s="169" t="s">
        <v>39</v>
      </c>
      <c r="D20" s="76" t="s">
        <v>31</v>
      </c>
      <c r="E20" s="77">
        <v>10</v>
      </c>
      <c r="F20" s="77">
        <v>1997</v>
      </c>
      <c r="G20" s="78">
        <f t="shared" si="0"/>
        <v>8.1829999999999998</v>
      </c>
      <c r="H20" s="78">
        <v>0</v>
      </c>
      <c r="I20" s="78">
        <v>0</v>
      </c>
      <c r="J20" s="78">
        <v>8.1829999999999998</v>
      </c>
      <c r="K20" s="78">
        <v>822.7</v>
      </c>
      <c r="L20" s="78">
        <f t="shared" si="1"/>
        <v>8.1829999999999998</v>
      </c>
      <c r="M20" s="78">
        <v>822.7</v>
      </c>
      <c r="N20" s="79">
        <f t="shared" si="2"/>
        <v>9.9465175641181465E-3</v>
      </c>
      <c r="O20" s="160">
        <v>102.6</v>
      </c>
      <c r="P20" s="80">
        <f t="shared" si="3"/>
        <v>1.0205127020785218</v>
      </c>
      <c r="Q20" s="80">
        <f t="shared" si="4"/>
        <v>596.79105384708873</v>
      </c>
      <c r="R20" s="81">
        <f t="shared" si="5"/>
        <v>61.230762124711298</v>
      </c>
    </row>
    <row r="21" spans="1:22" ht="14.25" customHeight="1" x14ac:dyDescent="0.2">
      <c r="A21" s="628" t="s">
        <v>82</v>
      </c>
      <c r="B21" s="180">
        <v>13</v>
      </c>
      <c r="C21" s="181" t="s">
        <v>53</v>
      </c>
      <c r="D21" s="182" t="s">
        <v>31</v>
      </c>
      <c r="E21" s="183">
        <v>7</v>
      </c>
      <c r="F21" s="183"/>
      <c r="G21" s="184">
        <f t="shared" si="0"/>
        <v>3.12</v>
      </c>
      <c r="H21" s="181">
        <v>0</v>
      </c>
      <c r="I21" s="181">
        <v>0</v>
      </c>
      <c r="J21" s="184">
        <v>3.12</v>
      </c>
      <c r="K21" s="181">
        <v>310.77</v>
      </c>
      <c r="L21" s="184">
        <f t="shared" si="1"/>
        <v>3.12</v>
      </c>
      <c r="M21" s="181">
        <v>310.77</v>
      </c>
      <c r="N21" s="185">
        <f t="shared" si="2"/>
        <v>1.00395791099527E-2</v>
      </c>
      <c r="O21" s="186">
        <v>102.6</v>
      </c>
      <c r="P21" s="187">
        <f t="shared" si="3"/>
        <v>1.0300608166811469</v>
      </c>
      <c r="Q21" s="187">
        <f t="shared" si="4"/>
        <v>602.3747465971619</v>
      </c>
      <c r="R21" s="188">
        <f t="shared" si="5"/>
        <v>61.803649000868802</v>
      </c>
    </row>
    <row r="22" spans="1:22" ht="13.5" customHeight="1" x14ac:dyDescent="0.2">
      <c r="A22" s="629"/>
      <c r="B22" s="189">
        <v>14</v>
      </c>
      <c r="C22" s="190" t="s">
        <v>37</v>
      </c>
      <c r="D22" s="190" t="s">
        <v>31</v>
      </c>
      <c r="E22" s="191">
        <v>46</v>
      </c>
      <c r="F22" s="191">
        <v>1960</v>
      </c>
      <c r="G22" s="192">
        <f t="shared" si="0"/>
        <v>19.100000000000001</v>
      </c>
      <c r="H22" s="192">
        <v>0</v>
      </c>
      <c r="I22" s="192">
        <v>0</v>
      </c>
      <c r="J22" s="192">
        <v>19.100000000000001</v>
      </c>
      <c r="K22" s="192">
        <v>1834.68</v>
      </c>
      <c r="L22" s="192">
        <f t="shared" si="1"/>
        <v>19.100000000000001</v>
      </c>
      <c r="M22" s="192">
        <v>1834.68</v>
      </c>
      <c r="N22" s="193">
        <f t="shared" si="2"/>
        <v>1.0410534807159833E-2</v>
      </c>
      <c r="O22" s="194">
        <v>102.6</v>
      </c>
      <c r="P22" s="195">
        <f t="shared" si="3"/>
        <v>1.0681208712145989</v>
      </c>
      <c r="Q22" s="195">
        <f t="shared" si="4"/>
        <v>624.63208842959</v>
      </c>
      <c r="R22" s="196">
        <f t="shared" si="5"/>
        <v>64.087252272875929</v>
      </c>
    </row>
    <row r="23" spans="1:22" ht="15" customHeight="1" x14ac:dyDescent="0.2">
      <c r="A23" s="629"/>
      <c r="B23" s="189">
        <v>15</v>
      </c>
      <c r="C23" s="197" t="s">
        <v>38</v>
      </c>
      <c r="D23" s="190" t="s">
        <v>31</v>
      </c>
      <c r="E23" s="191">
        <v>48</v>
      </c>
      <c r="F23" s="191">
        <v>1962</v>
      </c>
      <c r="G23" s="192">
        <f t="shared" si="0"/>
        <v>22.064</v>
      </c>
      <c r="H23" s="192">
        <v>0</v>
      </c>
      <c r="I23" s="192">
        <v>0</v>
      </c>
      <c r="J23" s="192">
        <v>22.064</v>
      </c>
      <c r="K23" s="192">
        <v>1908.69</v>
      </c>
      <c r="L23" s="192">
        <f t="shared" si="1"/>
        <v>22.064</v>
      </c>
      <c r="M23" s="192">
        <v>1908.69</v>
      </c>
      <c r="N23" s="193">
        <f t="shared" si="2"/>
        <v>1.1559760883118789E-2</v>
      </c>
      <c r="O23" s="194">
        <v>102.6</v>
      </c>
      <c r="P23" s="195">
        <f t="shared" si="3"/>
        <v>1.1860314666079876</v>
      </c>
      <c r="Q23" s="195">
        <f t="shared" si="4"/>
        <v>693.58565298712733</v>
      </c>
      <c r="R23" s="196">
        <f t="shared" si="5"/>
        <v>71.161887996479251</v>
      </c>
    </row>
    <row r="24" spans="1:22" ht="17.25" customHeight="1" x14ac:dyDescent="0.2">
      <c r="A24" s="629"/>
      <c r="B24" s="189">
        <v>16</v>
      </c>
      <c r="C24" s="198" t="s">
        <v>40</v>
      </c>
      <c r="D24" s="190" t="s">
        <v>31</v>
      </c>
      <c r="E24" s="191">
        <v>18</v>
      </c>
      <c r="F24" s="191"/>
      <c r="G24" s="192">
        <f t="shared" si="0"/>
        <v>12.715</v>
      </c>
      <c r="H24" s="192">
        <v>1.2749999999999999</v>
      </c>
      <c r="I24" s="192">
        <v>2.6520000000000001</v>
      </c>
      <c r="J24" s="192">
        <v>8.7880000000000003</v>
      </c>
      <c r="K24" s="190">
        <v>704.53</v>
      </c>
      <c r="L24" s="192">
        <f t="shared" si="1"/>
        <v>8.7880000000000003</v>
      </c>
      <c r="M24" s="190">
        <v>704.53</v>
      </c>
      <c r="N24" s="193">
        <f t="shared" si="2"/>
        <v>1.2473563936241184E-2</v>
      </c>
      <c r="O24" s="194">
        <v>102.6</v>
      </c>
      <c r="P24" s="195">
        <f t="shared" si="3"/>
        <v>1.2797876598583453</v>
      </c>
      <c r="Q24" s="195">
        <f t="shared" si="4"/>
        <v>748.41383617447104</v>
      </c>
      <c r="R24" s="196">
        <f t="shared" si="5"/>
        <v>76.787259591500728</v>
      </c>
    </row>
    <row r="25" spans="1:22" ht="12.75" customHeight="1" x14ac:dyDescent="0.2">
      <c r="A25" s="629"/>
      <c r="B25" s="189">
        <v>17</v>
      </c>
      <c r="C25" s="198" t="s">
        <v>45</v>
      </c>
      <c r="D25" s="198" t="s">
        <v>31</v>
      </c>
      <c r="E25" s="191">
        <v>18</v>
      </c>
      <c r="F25" s="191"/>
      <c r="G25" s="192">
        <f t="shared" si="0"/>
        <v>18.259</v>
      </c>
      <c r="H25" s="190">
        <v>0</v>
      </c>
      <c r="I25" s="190">
        <v>0</v>
      </c>
      <c r="J25" s="192">
        <v>18.259</v>
      </c>
      <c r="K25" s="190">
        <v>1390.81</v>
      </c>
      <c r="L25" s="192">
        <f t="shared" si="1"/>
        <v>18.259</v>
      </c>
      <c r="M25" s="190">
        <v>1390.81</v>
      </c>
      <c r="N25" s="193">
        <f t="shared" si="2"/>
        <v>1.3128320906522099E-2</v>
      </c>
      <c r="O25" s="194">
        <v>102.6</v>
      </c>
      <c r="P25" s="195">
        <f t="shared" si="3"/>
        <v>1.3469657250091673</v>
      </c>
      <c r="Q25" s="195">
        <f t="shared" si="4"/>
        <v>787.69925439132589</v>
      </c>
      <c r="R25" s="196">
        <f t="shared" si="5"/>
        <v>80.81794350055003</v>
      </c>
    </row>
    <row r="26" spans="1:22" ht="12.75" customHeight="1" x14ac:dyDescent="0.25">
      <c r="A26" s="629"/>
      <c r="B26" s="189">
        <v>18</v>
      </c>
      <c r="C26" s="198" t="s">
        <v>60</v>
      </c>
      <c r="D26" s="198" t="s">
        <v>47</v>
      </c>
      <c r="E26" s="191">
        <v>1</v>
      </c>
      <c r="F26" s="191"/>
      <c r="G26" s="192">
        <f t="shared" si="0"/>
        <v>0.63200000000000001</v>
      </c>
      <c r="H26" s="190">
        <v>0</v>
      </c>
      <c r="I26" s="190">
        <v>0</v>
      </c>
      <c r="J26" s="192">
        <v>0.63200000000000001</v>
      </c>
      <c r="K26" s="190">
        <v>47</v>
      </c>
      <c r="L26" s="192">
        <f t="shared" si="1"/>
        <v>0.63200000000000001</v>
      </c>
      <c r="M26" s="190">
        <v>47</v>
      </c>
      <c r="N26" s="193">
        <f t="shared" si="2"/>
        <v>1.3446808510638298E-2</v>
      </c>
      <c r="O26" s="194">
        <v>102.6</v>
      </c>
      <c r="P26" s="195">
        <f t="shared" si="3"/>
        <v>1.3796425531914893</v>
      </c>
      <c r="Q26" s="195">
        <f t="shared" si="4"/>
        <v>806.808510638298</v>
      </c>
      <c r="R26" s="196">
        <f t="shared" si="5"/>
        <v>82.778553191489365</v>
      </c>
      <c r="V26"/>
    </row>
    <row r="27" spans="1:22" s="19" customFormat="1" ht="12.75" customHeight="1" x14ac:dyDescent="0.2">
      <c r="A27" s="629"/>
      <c r="B27" s="189">
        <v>19</v>
      </c>
      <c r="C27" s="190" t="s">
        <v>85</v>
      </c>
      <c r="D27" s="190" t="s">
        <v>47</v>
      </c>
      <c r="E27" s="191">
        <v>20</v>
      </c>
      <c r="F27" s="191"/>
      <c r="G27" s="192">
        <f t="shared" si="0"/>
        <v>14.853</v>
      </c>
      <c r="H27" s="192">
        <v>0</v>
      </c>
      <c r="I27" s="192">
        <v>0</v>
      </c>
      <c r="J27" s="192">
        <v>14.853</v>
      </c>
      <c r="K27" s="192">
        <v>1073.3399999999999</v>
      </c>
      <c r="L27" s="192">
        <f t="shared" si="1"/>
        <v>14.853</v>
      </c>
      <c r="M27" s="192">
        <v>1073.3399999999999</v>
      </c>
      <c r="N27" s="193">
        <f t="shared" si="2"/>
        <v>1.3838112806752755E-2</v>
      </c>
      <c r="O27" s="194">
        <v>102.6</v>
      </c>
      <c r="P27" s="195">
        <f t="shared" si="3"/>
        <v>1.4197903739728326</v>
      </c>
      <c r="Q27" s="195">
        <f t="shared" si="4"/>
        <v>830.28676840516528</v>
      </c>
      <c r="R27" s="196">
        <f t="shared" si="5"/>
        <v>85.18742243836995</v>
      </c>
      <c r="S27" s="18"/>
      <c r="T27" s="18"/>
      <c r="U27" s="18"/>
    </row>
    <row r="28" spans="1:22" ht="12.75" customHeight="1" x14ac:dyDescent="0.2">
      <c r="A28" s="629"/>
      <c r="B28" s="189">
        <v>20</v>
      </c>
      <c r="C28" s="190" t="s">
        <v>51</v>
      </c>
      <c r="D28" s="190" t="s">
        <v>47</v>
      </c>
      <c r="E28" s="191">
        <v>17</v>
      </c>
      <c r="F28" s="191">
        <v>1973</v>
      </c>
      <c r="G28" s="192">
        <f t="shared" si="0"/>
        <v>20.756</v>
      </c>
      <c r="H28" s="192">
        <v>0</v>
      </c>
      <c r="I28" s="192">
        <v>0</v>
      </c>
      <c r="J28" s="192">
        <v>20.756</v>
      </c>
      <c r="K28" s="192">
        <v>1317.97</v>
      </c>
      <c r="L28" s="192">
        <f t="shared" si="1"/>
        <v>20.756</v>
      </c>
      <c r="M28" s="192">
        <v>1317.97</v>
      </c>
      <c r="N28" s="193">
        <f t="shared" si="2"/>
        <v>1.574846164935469E-2</v>
      </c>
      <c r="O28" s="194">
        <v>102.6</v>
      </c>
      <c r="P28" s="195">
        <f t="shared" si="3"/>
        <v>1.615792165223791</v>
      </c>
      <c r="Q28" s="195">
        <f t="shared" si="4"/>
        <v>944.90769896128131</v>
      </c>
      <c r="R28" s="196">
        <f t="shared" si="5"/>
        <v>96.947529913427459</v>
      </c>
    </row>
    <row r="29" spans="1:22" ht="12.75" customHeight="1" x14ac:dyDescent="0.2">
      <c r="A29" s="629"/>
      <c r="B29" s="189">
        <v>21</v>
      </c>
      <c r="C29" s="190" t="s">
        <v>66</v>
      </c>
      <c r="D29" s="190" t="s">
        <v>47</v>
      </c>
      <c r="E29" s="191">
        <v>45</v>
      </c>
      <c r="F29" s="191">
        <v>1972</v>
      </c>
      <c r="G29" s="192">
        <f t="shared" si="0"/>
        <v>25.613</v>
      </c>
      <c r="H29" s="192">
        <v>0</v>
      </c>
      <c r="I29" s="192">
        <v>0</v>
      </c>
      <c r="J29" s="192">
        <v>25.613</v>
      </c>
      <c r="K29" s="192">
        <v>1525.98</v>
      </c>
      <c r="L29" s="192">
        <f t="shared" si="1"/>
        <v>25.613</v>
      </c>
      <c r="M29" s="192">
        <v>1525.98</v>
      </c>
      <c r="N29" s="193">
        <f t="shared" si="2"/>
        <v>1.6784623651686131E-2</v>
      </c>
      <c r="O29" s="194">
        <v>102.6</v>
      </c>
      <c r="P29" s="195">
        <f t="shared" si="3"/>
        <v>1.722102386662997</v>
      </c>
      <c r="Q29" s="195">
        <f t="shared" si="4"/>
        <v>1007.0774191011677</v>
      </c>
      <c r="R29" s="196">
        <f t="shared" si="5"/>
        <v>103.32614319977981</v>
      </c>
    </row>
    <row r="30" spans="1:22" ht="12.75" customHeight="1" thickBot="1" x14ac:dyDescent="0.25">
      <c r="A30" s="633"/>
      <c r="B30" s="199">
        <v>22</v>
      </c>
      <c r="C30" s="200" t="s">
        <v>48</v>
      </c>
      <c r="D30" s="201" t="s">
        <v>47</v>
      </c>
      <c r="E30" s="202">
        <v>75</v>
      </c>
      <c r="F30" s="202">
        <v>1983</v>
      </c>
      <c r="G30" s="203">
        <f t="shared" si="0"/>
        <v>72.745999999999995</v>
      </c>
      <c r="H30" s="203">
        <v>3.1110000000000002</v>
      </c>
      <c r="I30" s="203">
        <v>11.045999999999999</v>
      </c>
      <c r="J30" s="203">
        <v>58.588999999999999</v>
      </c>
      <c r="K30" s="203">
        <v>3467.27</v>
      </c>
      <c r="L30" s="203">
        <f t="shared" si="1"/>
        <v>58.588999999999999</v>
      </c>
      <c r="M30" s="203">
        <v>3467.27</v>
      </c>
      <c r="N30" s="204">
        <f t="shared" si="2"/>
        <v>1.6897732221603741E-2</v>
      </c>
      <c r="O30" s="205">
        <v>102.6</v>
      </c>
      <c r="P30" s="206">
        <f t="shared" si="3"/>
        <v>1.7337073259365436</v>
      </c>
      <c r="Q30" s="206">
        <f t="shared" si="4"/>
        <v>1013.8639332962244</v>
      </c>
      <c r="R30" s="207">
        <f t="shared" si="5"/>
        <v>104.02243955619262</v>
      </c>
    </row>
    <row r="31" spans="1:22" ht="12.75" customHeight="1" x14ac:dyDescent="0.2">
      <c r="A31" s="591" t="s">
        <v>83</v>
      </c>
      <c r="B31" s="102">
        <v>23</v>
      </c>
      <c r="C31" s="98" t="s">
        <v>79</v>
      </c>
      <c r="D31" s="98" t="s">
        <v>47</v>
      </c>
      <c r="E31" s="96">
        <v>16</v>
      </c>
      <c r="F31" s="96">
        <v>1978</v>
      </c>
      <c r="G31" s="97">
        <f t="shared" si="0"/>
        <v>8.4019999999999992</v>
      </c>
      <c r="H31" s="97">
        <v>0</v>
      </c>
      <c r="I31" s="97">
        <v>0</v>
      </c>
      <c r="J31" s="97">
        <v>8.4019999999999992</v>
      </c>
      <c r="K31" s="97">
        <v>492.25</v>
      </c>
      <c r="L31" s="97">
        <f t="shared" si="1"/>
        <v>8.4019999999999992</v>
      </c>
      <c r="M31" s="97">
        <v>492.25</v>
      </c>
      <c r="N31" s="99">
        <f t="shared" si="2"/>
        <v>1.7068562722194005E-2</v>
      </c>
      <c r="O31" s="92">
        <v>102.6</v>
      </c>
      <c r="P31" s="100">
        <f t="shared" si="3"/>
        <v>1.7512345352971048</v>
      </c>
      <c r="Q31" s="100">
        <f t="shared" si="4"/>
        <v>1024.1137633316405</v>
      </c>
      <c r="R31" s="101">
        <f t="shared" si="5"/>
        <v>105.0740721178263</v>
      </c>
    </row>
    <row r="32" spans="1:22" ht="12.75" customHeight="1" x14ac:dyDescent="0.2">
      <c r="A32" s="592"/>
      <c r="B32" s="103">
        <v>24</v>
      </c>
      <c r="C32" s="90" t="s">
        <v>59</v>
      </c>
      <c r="D32" s="90" t="s">
        <v>47</v>
      </c>
      <c r="E32" s="87">
        <v>8</v>
      </c>
      <c r="F32" s="87">
        <v>1970</v>
      </c>
      <c r="G32" s="89">
        <f t="shared" si="0"/>
        <v>7.2359999999999998</v>
      </c>
      <c r="H32" s="89">
        <v>0</v>
      </c>
      <c r="I32" s="89">
        <v>0</v>
      </c>
      <c r="J32" s="89">
        <v>7.2359999999999998</v>
      </c>
      <c r="K32" s="89">
        <v>412.7</v>
      </c>
      <c r="L32" s="89">
        <f t="shared" si="1"/>
        <v>7.2359999999999998</v>
      </c>
      <c r="M32" s="89">
        <v>412.7</v>
      </c>
      <c r="N32" s="91">
        <f t="shared" si="2"/>
        <v>1.7533317179549309E-2</v>
      </c>
      <c r="O32" s="104">
        <v>102.6</v>
      </c>
      <c r="P32" s="93">
        <f t="shared" si="3"/>
        <v>1.798918342621759</v>
      </c>
      <c r="Q32" s="93">
        <f t="shared" si="4"/>
        <v>1051.9990307729586</v>
      </c>
      <c r="R32" s="94">
        <f t="shared" si="5"/>
        <v>107.93510055730555</v>
      </c>
    </row>
    <row r="33" spans="1:18" s="19" customFormat="1" ht="12.75" customHeight="1" x14ac:dyDescent="0.2">
      <c r="A33" s="592"/>
      <c r="B33" s="103">
        <v>25</v>
      </c>
      <c r="C33" s="90" t="s">
        <v>43</v>
      </c>
      <c r="D33" s="90" t="s">
        <v>31</v>
      </c>
      <c r="E33" s="87">
        <v>8</v>
      </c>
      <c r="F33" s="87">
        <v>1966</v>
      </c>
      <c r="G33" s="89">
        <f t="shared" si="0"/>
        <v>6.367</v>
      </c>
      <c r="H33" s="89">
        <v>0</v>
      </c>
      <c r="I33" s="89">
        <v>0</v>
      </c>
      <c r="J33" s="89">
        <v>6.367</v>
      </c>
      <c r="K33" s="89">
        <v>353.96</v>
      </c>
      <c r="L33" s="89">
        <f t="shared" si="1"/>
        <v>6.367</v>
      </c>
      <c r="M33" s="89">
        <v>353.96</v>
      </c>
      <c r="N33" s="91">
        <f t="shared" si="2"/>
        <v>1.7987908238219007E-2</v>
      </c>
      <c r="O33" s="104">
        <v>102.6</v>
      </c>
      <c r="P33" s="93">
        <f t="shared" si="3"/>
        <v>1.8455593852412699</v>
      </c>
      <c r="Q33" s="93">
        <f t="shared" si="4"/>
        <v>1079.2744942931404</v>
      </c>
      <c r="R33" s="94">
        <f t="shared" si="5"/>
        <v>110.7335631144762</v>
      </c>
    </row>
    <row r="34" spans="1:18" ht="12.75" customHeight="1" x14ac:dyDescent="0.2">
      <c r="A34" s="592"/>
      <c r="B34" s="103">
        <v>26</v>
      </c>
      <c r="C34" s="90" t="s">
        <v>77</v>
      </c>
      <c r="D34" s="90" t="s">
        <v>47</v>
      </c>
      <c r="E34" s="87">
        <v>14</v>
      </c>
      <c r="F34" s="87">
        <v>1966</v>
      </c>
      <c r="G34" s="89">
        <f t="shared" si="0"/>
        <v>8.85</v>
      </c>
      <c r="H34" s="89">
        <v>0</v>
      </c>
      <c r="I34" s="89">
        <v>0</v>
      </c>
      <c r="J34" s="89">
        <v>8.85</v>
      </c>
      <c r="K34" s="89">
        <v>487.55</v>
      </c>
      <c r="L34" s="89">
        <f t="shared" si="1"/>
        <v>8.85</v>
      </c>
      <c r="M34" s="89">
        <v>487.55</v>
      </c>
      <c r="N34" s="91">
        <f t="shared" si="2"/>
        <v>1.8151984411855192E-2</v>
      </c>
      <c r="O34" s="104">
        <v>102.6</v>
      </c>
      <c r="P34" s="93">
        <f t="shared" si="3"/>
        <v>1.8623936006563426</v>
      </c>
      <c r="Q34" s="93">
        <f t="shared" si="4"/>
        <v>1089.1190647113117</v>
      </c>
      <c r="R34" s="94">
        <f t="shared" si="5"/>
        <v>111.74361603938058</v>
      </c>
    </row>
    <row r="35" spans="1:18" ht="12.75" customHeight="1" x14ac:dyDescent="0.2">
      <c r="A35" s="592"/>
      <c r="B35" s="103">
        <v>27</v>
      </c>
      <c r="C35" s="90" t="s">
        <v>52</v>
      </c>
      <c r="D35" s="90" t="s">
        <v>47</v>
      </c>
      <c r="E35" s="87">
        <v>17</v>
      </c>
      <c r="F35" s="87">
        <v>1975</v>
      </c>
      <c r="G35" s="89">
        <f t="shared" si="0"/>
        <v>24.521000000000001</v>
      </c>
      <c r="H35" s="89">
        <v>0</v>
      </c>
      <c r="I35" s="89">
        <v>0</v>
      </c>
      <c r="J35" s="89">
        <v>24.521000000000001</v>
      </c>
      <c r="K35" s="89">
        <v>1315.92</v>
      </c>
      <c r="L35" s="89">
        <f t="shared" si="1"/>
        <v>24.521000000000001</v>
      </c>
      <c r="M35" s="89">
        <v>1315.92</v>
      </c>
      <c r="N35" s="91">
        <f t="shared" si="2"/>
        <v>1.8634111496139583E-2</v>
      </c>
      <c r="O35" s="104">
        <v>102.6</v>
      </c>
      <c r="P35" s="93">
        <f t="shared" si="3"/>
        <v>1.911859839503921</v>
      </c>
      <c r="Q35" s="93">
        <f t="shared" si="4"/>
        <v>1118.046689768375</v>
      </c>
      <c r="R35" s="94">
        <f t="shared" si="5"/>
        <v>114.71159037023527</v>
      </c>
    </row>
    <row r="36" spans="1:18" ht="12.75" customHeight="1" x14ac:dyDescent="0.2">
      <c r="A36" s="592"/>
      <c r="B36" s="103">
        <v>28</v>
      </c>
      <c r="C36" s="88" t="s">
        <v>49</v>
      </c>
      <c r="D36" s="88" t="s">
        <v>47</v>
      </c>
      <c r="E36" s="87">
        <v>7</v>
      </c>
      <c r="F36" s="87"/>
      <c r="G36" s="89">
        <f t="shared" si="0"/>
        <v>10.683999999999999</v>
      </c>
      <c r="H36" s="90">
        <v>0</v>
      </c>
      <c r="I36" s="90">
        <v>0</v>
      </c>
      <c r="J36" s="89">
        <v>10.683999999999999</v>
      </c>
      <c r="K36" s="90">
        <v>562.04999999999995</v>
      </c>
      <c r="L36" s="89">
        <f t="shared" si="1"/>
        <v>10.683999999999999</v>
      </c>
      <c r="M36" s="90">
        <v>562.04999999999995</v>
      </c>
      <c r="N36" s="91">
        <f t="shared" si="2"/>
        <v>1.9008984965750379E-2</v>
      </c>
      <c r="O36" s="104">
        <v>102.6</v>
      </c>
      <c r="P36" s="93">
        <f t="shared" si="3"/>
        <v>1.9503218574859886</v>
      </c>
      <c r="Q36" s="93">
        <f t="shared" si="4"/>
        <v>1140.5390979450228</v>
      </c>
      <c r="R36" s="94">
        <f t="shared" si="5"/>
        <v>117.01931144915933</v>
      </c>
    </row>
    <row r="37" spans="1:18" ht="13.5" customHeight="1" x14ac:dyDescent="0.2">
      <c r="A37" s="592"/>
      <c r="B37" s="103">
        <v>29</v>
      </c>
      <c r="C37" s="128" t="s">
        <v>46</v>
      </c>
      <c r="D37" s="128" t="s">
        <v>47</v>
      </c>
      <c r="E37" s="87">
        <v>18</v>
      </c>
      <c r="F37" s="87"/>
      <c r="G37" s="89">
        <f t="shared" si="0"/>
        <v>25.248000000000001</v>
      </c>
      <c r="H37" s="89">
        <v>0</v>
      </c>
      <c r="I37" s="89">
        <v>0</v>
      </c>
      <c r="J37" s="89">
        <v>25.248000000000001</v>
      </c>
      <c r="K37" s="89">
        <v>1319.16</v>
      </c>
      <c r="L37" s="89">
        <f t="shared" si="1"/>
        <v>25.248000000000001</v>
      </c>
      <c r="M37" s="89">
        <v>1319.16</v>
      </c>
      <c r="N37" s="91">
        <f t="shared" si="2"/>
        <v>1.91394523787865E-2</v>
      </c>
      <c r="O37" s="104">
        <v>102.6</v>
      </c>
      <c r="P37" s="93">
        <f t="shared" si="3"/>
        <v>1.9637078140634947</v>
      </c>
      <c r="Q37" s="93">
        <f t="shared" si="4"/>
        <v>1148.36714272719</v>
      </c>
      <c r="R37" s="94">
        <f t="shared" si="5"/>
        <v>117.82246884380967</v>
      </c>
    </row>
    <row r="38" spans="1:18" ht="12.75" customHeight="1" x14ac:dyDescent="0.2">
      <c r="A38" s="592"/>
      <c r="B38" s="103">
        <v>30</v>
      </c>
      <c r="C38" s="88" t="s">
        <v>54</v>
      </c>
      <c r="D38" s="88" t="s">
        <v>47</v>
      </c>
      <c r="E38" s="87">
        <v>18</v>
      </c>
      <c r="F38" s="87"/>
      <c r="G38" s="89">
        <f t="shared" si="0"/>
        <v>15.56</v>
      </c>
      <c r="H38" s="89">
        <v>0</v>
      </c>
      <c r="I38" s="89">
        <v>0</v>
      </c>
      <c r="J38" s="89">
        <v>15.56</v>
      </c>
      <c r="K38" s="90">
        <v>801.57</v>
      </c>
      <c r="L38" s="89">
        <f t="shared" si="1"/>
        <v>15.56</v>
      </c>
      <c r="M38" s="90">
        <v>801.57</v>
      </c>
      <c r="N38" s="91">
        <f t="shared" si="2"/>
        <v>1.9411904138128922E-2</v>
      </c>
      <c r="O38" s="104">
        <v>102.6</v>
      </c>
      <c r="P38" s="93">
        <f t="shared" si="3"/>
        <v>1.9916613645720274</v>
      </c>
      <c r="Q38" s="93">
        <f t="shared" si="4"/>
        <v>1164.7142482877352</v>
      </c>
      <c r="R38" s="94">
        <f t="shared" si="5"/>
        <v>119.49968187432162</v>
      </c>
    </row>
    <row r="39" spans="1:18" ht="12.75" customHeight="1" x14ac:dyDescent="0.2">
      <c r="A39" s="592"/>
      <c r="B39" s="103">
        <v>31</v>
      </c>
      <c r="C39" s="90" t="s">
        <v>88</v>
      </c>
      <c r="D39" s="90" t="s">
        <v>47</v>
      </c>
      <c r="E39" s="87">
        <v>20</v>
      </c>
      <c r="F39" s="87"/>
      <c r="G39" s="89">
        <f t="shared" si="0"/>
        <v>20.68</v>
      </c>
      <c r="H39" s="89">
        <v>0</v>
      </c>
      <c r="I39" s="89">
        <v>0</v>
      </c>
      <c r="J39" s="89">
        <v>20.68</v>
      </c>
      <c r="K39" s="89">
        <v>1048.6600000000001</v>
      </c>
      <c r="L39" s="89">
        <f t="shared" si="1"/>
        <v>20.68</v>
      </c>
      <c r="M39" s="89">
        <v>1048.6600000000001</v>
      </c>
      <c r="N39" s="91">
        <f t="shared" si="2"/>
        <v>1.9720405088398524E-2</v>
      </c>
      <c r="O39" s="104">
        <v>102.6</v>
      </c>
      <c r="P39" s="93">
        <f t="shared" si="3"/>
        <v>2.0233135620696885</v>
      </c>
      <c r="Q39" s="93">
        <f t="shared" si="4"/>
        <v>1183.2243053039115</v>
      </c>
      <c r="R39" s="94">
        <f t="shared" si="5"/>
        <v>121.39881372418131</v>
      </c>
    </row>
    <row r="40" spans="1:18" ht="12.75" customHeight="1" x14ac:dyDescent="0.2">
      <c r="A40" s="592"/>
      <c r="B40" s="103">
        <v>32</v>
      </c>
      <c r="C40" s="90" t="s">
        <v>57</v>
      </c>
      <c r="D40" s="88" t="s">
        <v>47</v>
      </c>
      <c r="E40" s="87">
        <v>10</v>
      </c>
      <c r="F40" s="87">
        <v>1973</v>
      </c>
      <c r="G40" s="89">
        <f t="shared" si="0"/>
        <v>15.769</v>
      </c>
      <c r="H40" s="89">
        <v>0</v>
      </c>
      <c r="I40" s="89">
        <v>0</v>
      </c>
      <c r="J40" s="89">
        <v>15.769</v>
      </c>
      <c r="K40" s="89">
        <v>796.55</v>
      </c>
      <c r="L40" s="89">
        <f t="shared" si="1"/>
        <v>15.769</v>
      </c>
      <c r="M40" s="89">
        <v>796.55</v>
      </c>
      <c r="N40" s="91">
        <f t="shared" si="2"/>
        <v>1.9796622936413284E-2</v>
      </c>
      <c r="O40" s="104">
        <v>102.6</v>
      </c>
      <c r="P40" s="93">
        <f t="shared" si="3"/>
        <v>2.0311335132760027</v>
      </c>
      <c r="Q40" s="93">
        <f t="shared" si="4"/>
        <v>1187.797376184797</v>
      </c>
      <c r="R40" s="94">
        <f t="shared" si="5"/>
        <v>121.86801079656017</v>
      </c>
    </row>
    <row r="41" spans="1:18" ht="14.25" customHeight="1" x14ac:dyDescent="0.2">
      <c r="A41" s="592"/>
      <c r="B41" s="103">
        <v>33</v>
      </c>
      <c r="C41" s="88" t="s">
        <v>73</v>
      </c>
      <c r="D41" s="88" t="s">
        <v>47</v>
      </c>
      <c r="E41" s="87">
        <v>5</v>
      </c>
      <c r="F41" s="87"/>
      <c r="G41" s="89">
        <f t="shared" ref="G41:G61" si="6">H41+I41+J41</f>
        <v>7.5039999999999996</v>
      </c>
      <c r="H41" s="90">
        <v>0</v>
      </c>
      <c r="I41" s="90">
        <v>0</v>
      </c>
      <c r="J41" s="89">
        <v>7.5039999999999996</v>
      </c>
      <c r="K41" s="90">
        <v>374.02</v>
      </c>
      <c r="L41" s="89">
        <f t="shared" ref="L41:L61" si="7">J41</f>
        <v>7.5039999999999996</v>
      </c>
      <c r="M41" s="90">
        <v>374.02</v>
      </c>
      <c r="N41" s="91">
        <f t="shared" ref="N41:N61" si="8">L41/M41</f>
        <v>2.0063098230041175E-2</v>
      </c>
      <c r="O41" s="104">
        <v>102.6</v>
      </c>
      <c r="P41" s="93">
        <f t="shared" ref="P41:P61" si="9">N41*O41</f>
        <v>2.0584738784022245</v>
      </c>
      <c r="Q41" s="93">
        <f t="shared" ref="Q41:Q61" si="10">N41*60*1000</f>
        <v>1203.7858938024706</v>
      </c>
      <c r="R41" s="94">
        <f t="shared" ref="R41:R61" si="11">Q41*O41/1000</f>
        <v>123.50843270413348</v>
      </c>
    </row>
    <row r="42" spans="1:18" ht="12.75" customHeight="1" x14ac:dyDescent="0.2">
      <c r="A42" s="592"/>
      <c r="B42" s="103">
        <v>34</v>
      </c>
      <c r="C42" s="88" t="s">
        <v>71</v>
      </c>
      <c r="D42" s="88" t="s">
        <v>47</v>
      </c>
      <c r="E42" s="87">
        <v>12</v>
      </c>
      <c r="F42" s="87"/>
      <c r="G42" s="89">
        <f t="shared" si="6"/>
        <v>11.3</v>
      </c>
      <c r="H42" s="90">
        <v>0</v>
      </c>
      <c r="I42" s="90">
        <v>0</v>
      </c>
      <c r="J42" s="89">
        <v>11.3</v>
      </c>
      <c r="K42" s="90">
        <v>539.38</v>
      </c>
      <c r="L42" s="89">
        <f t="shared" si="7"/>
        <v>11.3</v>
      </c>
      <c r="M42" s="90">
        <v>539.38</v>
      </c>
      <c r="N42" s="91">
        <f t="shared" si="8"/>
        <v>2.0949979606214544E-2</v>
      </c>
      <c r="O42" s="104">
        <v>102.6</v>
      </c>
      <c r="P42" s="93">
        <f t="shared" si="9"/>
        <v>2.1494679075976122</v>
      </c>
      <c r="Q42" s="93">
        <f t="shared" si="10"/>
        <v>1256.9987763728727</v>
      </c>
      <c r="R42" s="94">
        <f t="shared" si="11"/>
        <v>128.96807445585674</v>
      </c>
    </row>
    <row r="43" spans="1:18" ht="12.75" customHeight="1" x14ac:dyDescent="0.2">
      <c r="A43" s="592"/>
      <c r="B43" s="103">
        <v>35</v>
      </c>
      <c r="C43" s="88" t="s">
        <v>69</v>
      </c>
      <c r="D43" s="88" t="s">
        <v>47</v>
      </c>
      <c r="E43" s="87">
        <v>24</v>
      </c>
      <c r="F43" s="87"/>
      <c r="G43" s="89">
        <f t="shared" si="6"/>
        <v>20.085000000000001</v>
      </c>
      <c r="H43" s="89">
        <v>0.153</v>
      </c>
      <c r="I43" s="89">
        <v>9.1999999999999998E-2</v>
      </c>
      <c r="J43" s="89">
        <v>19.84</v>
      </c>
      <c r="K43" s="90">
        <v>940.14</v>
      </c>
      <c r="L43" s="89">
        <f t="shared" si="7"/>
        <v>19.84</v>
      </c>
      <c r="M43" s="90">
        <v>940.14</v>
      </c>
      <c r="N43" s="91">
        <f t="shared" si="8"/>
        <v>2.1103239942987215E-2</v>
      </c>
      <c r="O43" s="104">
        <v>102.6</v>
      </c>
      <c r="P43" s="93">
        <f t="shared" si="9"/>
        <v>2.1651924181504882</v>
      </c>
      <c r="Q43" s="93">
        <f t="shared" si="10"/>
        <v>1266.1943965792327</v>
      </c>
      <c r="R43" s="94">
        <f t="shared" si="11"/>
        <v>129.91154508902926</v>
      </c>
    </row>
    <row r="44" spans="1:18" ht="12.75" customHeight="1" x14ac:dyDescent="0.2">
      <c r="A44" s="592"/>
      <c r="B44" s="103">
        <v>36</v>
      </c>
      <c r="C44" s="90" t="s">
        <v>61</v>
      </c>
      <c r="D44" s="90" t="s">
        <v>47</v>
      </c>
      <c r="E44" s="87">
        <v>7</v>
      </c>
      <c r="F44" s="87"/>
      <c r="G44" s="89">
        <f t="shared" si="6"/>
        <v>8.8130000000000006</v>
      </c>
      <c r="H44" s="90">
        <v>0</v>
      </c>
      <c r="I44" s="89">
        <v>0.88400000000000001</v>
      </c>
      <c r="J44" s="89">
        <v>7.9290000000000003</v>
      </c>
      <c r="K44" s="90">
        <v>374.68</v>
      </c>
      <c r="L44" s="89">
        <f t="shared" si="7"/>
        <v>7.9290000000000003</v>
      </c>
      <c r="M44" s="90">
        <v>374.68</v>
      </c>
      <c r="N44" s="91">
        <f t="shared" si="8"/>
        <v>2.116205828974058E-2</v>
      </c>
      <c r="O44" s="104">
        <v>102.6</v>
      </c>
      <c r="P44" s="93">
        <f t="shared" si="9"/>
        <v>2.1712271805273833</v>
      </c>
      <c r="Q44" s="93">
        <f t="shared" si="10"/>
        <v>1269.7234973844347</v>
      </c>
      <c r="R44" s="94">
        <f t="shared" si="11"/>
        <v>130.273630831643</v>
      </c>
    </row>
    <row r="45" spans="1:18" ht="12.75" customHeight="1" x14ac:dyDescent="0.2">
      <c r="A45" s="592"/>
      <c r="B45" s="103">
        <v>37</v>
      </c>
      <c r="C45" s="90" t="s">
        <v>78</v>
      </c>
      <c r="D45" s="90" t="s">
        <v>47</v>
      </c>
      <c r="E45" s="87">
        <v>12</v>
      </c>
      <c r="F45" s="87">
        <v>1984</v>
      </c>
      <c r="G45" s="89">
        <f t="shared" si="6"/>
        <v>8.9280000000000008</v>
      </c>
      <c r="H45" s="89">
        <v>0</v>
      </c>
      <c r="I45" s="89">
        <v>0</v>
      </c>
      <c r="J45" s="89">
        <v>8.9280000000000008</v>
      </c>
      <c r="K45" s="89">
        <v>415.39</v>
      </c>
      <c r="L45" s="89">
        <f t="shared" si="7"/>
        <v>8.9280000000000008</v>
      </c>
      <c r="M45" s="89">
        <v>415.39</v>
      </c>
      <c r="N45" s="91">
        <f t="shared" si="8"/>
        <v>2.1493054719661044E-2</v>
      </c>
      <c r="O45" s="104">
        <v>102.6</v>
      </c>
      <c r="P45" s="93">
        <f t="shared" si="9"/>
        <v>2.2051874142372228</v>
      </c>
      <c r="Q45" s="93">
        <f t="shared" si="10"/>
        <v>1289.5832831796624</v>
      </c>
      <c r="R45" s="94">
        <f t="shared" si="11"/>
        <v>132.31124485423334</v>
      </c>
    </row>
    <row r="46" spans="1:18" ht="12.75" customHeight="1" x14ac:dyDescent="0.2">
      <c r="A46" s="592"/>
      <c r="B46" s="103">
        <v>38</v>
      </c>
      <c r="C46" s="88" t="s">
        <v>72</v>
      </c>
      <c r="D46" s="88" t="s">
        <v>47</v>
      </c>
      <c r="E46" s="87">
        <v>33</v>
      </c>
      <c r="F46" s="87"/>
      <c r="G46" s="89">
        <f t="shared" si="6"/>
        <v>43.03</v>
      </c>
      <c r="H46" s="90">
        <v>0</v>
      </c>
      <c r="I46" s="89">
        <v>0</v>
      </c>
      <c r="J46" s="89">
        <v>43.03</v>
      </c>
      <c r="K46" s="90">
        <v>1981.22</v>
      </c>
      <c r="L46" s="89">
        <f t="shared" si="7"/>
        <v>43.03</v>
      </c>
      <c r="M46" s="90">
        <v>1981.22</v>
      </c>
      <c r="N46" s="91">
        <f t="shared" si="8"/>
        <v>2.1718940854624929E-2</v>
      </c>
      <c r="O46" s="104">
        <v>102.6</v>
      </c>
      <c r="P46" s="93">
        <f t="shared" si="9"/>
        <v>2.2283633316845175</v>
      </c>
      <c r="Q46" s="93">
        <f t="shared" si="10"/>
        <v>1303.1364512774958</v>
      </c>
      <c r="R46" s="94">
        <f t="shared" si="11"/>
        <v>133.70179990107107</v>
      </c>
    </row>
    <row r="47" spans="1:18" ht="12.75" customHeight="1" thickBot="1" x14ac:dyDescent="0.25">
      <c r="A47" s="593"/>
      <c r="B47" s="105">
        <v>39</v>
      </c>
      <c r="C47" s="178" t="s">
        <v>64</v>
      </c>
      <c r="D47" s="178" t="s">
        <v>47</v>
      </c>
      <c r="E47" s="106">
        <v>17</v>
      </c>
      <c r="F47" s="106"/>
      <c r="G47" s="107">
        <f t="shared" si="6"/>
        <v>16.286000000000001</v>
      </c>
      <c r="H47" s="107">
        <v>0</v>
      </c>
      <c r="I47" s="107">
        <v>0</v>
      </c>
      <c r="J47" s="107">
        <v>16.286000000000001</v>
      </c>
      <c r="K47" s="108">
        <v>744.88</v>
      </c>
      <c r="L47" s="107">
        <f t="shared" si="7"/>
        <v>16.286000000000001</v>
      </c>
      <c r="M47" s="108">
        <v>744.88</v>
      </c>
      <c r="N47" s="109">
        <f t="shared" si="8"/>
        <v>2.1863924390505857E-2</v>
      </c>
      <c r="O47" s="179">
        <v>102.6</v>
      </c>
      <c r="P47" s="110">
        <f t="shared" si="9"/>
        <v>2.2432386424659008</v>
      </c>
      <c r="Q47" s="110">
        <f t="shared" si="10"/>
        <v>1311.8354634303512</v>
      </c>
      <c r="R47" s="111">
        <f t="shared" si="11"/>
        <v>134.59431854795403</v>
      </c>
    </row>
    <row r="48" spans="1:18" ht="12" customHeight="1" x14ac:dyDescent="0.2">
      <c r="A48" s="622" t="s">
        <v>84</v>
      </c>
      <c r="B48" s="170">
        <v>40</v>
      </c>
      <c r="C48" s="171" t="s">
        <v>70</v>
      </c>
      <c r="D48" s="171" t="s">
        <v>47</v>
      </c>
      <c r="E48" s="172">
        <v>7</v>
      </c>
      <c r="F48" s="172"/>
      <c r="G48" s="173">
        <f t="shared" si="6"/>
        <v>7.6289999999999996</v>
      </c>
      <c r="H48" s="174">
        <v>0</v>
      </c>
      <c r="I48" s="174">
        <v>0</v>
      </c>
      <c r="J48" s="173">
        <v>7.6289999999999996</v>
      </c>
      <c r="K48" s="174">
        <v>341.47</v>
      </c>
      <c r="L48" s="173">
        <f t="shared" si="7"/>
        <v>7.6289999999999996</v>
      </c>
      <c r="M48" s="174">
        <v>341.47</v>
      </c>
      <c r="N48" s="175">
        <f t="shared" si="8"/>
        <v>2.2341640554075025E-2</v>
      </c>
      <c r="O48" s="158">
        <v>102.6</v>
      </c>
      <c r="P48" s="176">
        <f t="shared" si="9"/>
        <v>2.2922523208480974</v>
      </c>
      <c r="Q48" s="176">
        <f t="shared" si="10"/>
        <v>1340.4984332445015</v>
      </c>
      <c r="R48" s="177">
        <f t="shared" si="11"/>
        <v>137.53513925088583</v>
      </c>
    </row>
    <row r="49" spans="1:18" ht="12" customHeight="1" x14ac:dyDescent="0.2">
      <c r="A49" s="623"/>
      <c r="B49" s="124">
        <v>41</v>
      </c>
      <c r="C49" s="50" t="s">
        <v>62</v>
      </c>
      <c r="D49" s="50" t="s">
        <v>47</v>
      </c>
      <c r="E49" s="45">
        <v>10</v>
      </c>
      <c r="F49" s="45"/>
      <c r="G49" s="46">
        <f t="shared" si="6"/>
        <v>13.686</v>
      </c>
      <c r="H49" s="44">
        <v>0.153</v>
      </c>
      <c r="I49" s="44">
        <v>9.1999999999999998E-2</v>
      </c>
      <c r="J49" s="46">
        <v>13.441000000000001</v>
      </c>
      <c r="K49" s="44">
        <v>595.69000000000005</v>
      </c>
      <c r="L49" s="46">
        <f t="shared" si="7"/>
        <v>13.441000000000001</v>
      </c>
      <c r="M49" s="44">
        <v>595.69000000000005</v>
      </c>
      <c r="N49" s="47">
        <f t="shared" si="8"/>
        <v>2.2563749601302689E-2</v>
      </c>
      <c r="O49" s="48">
        <v>102.6</v>
      </c>
      <c r="P49" s="49">
        <f t="shared" si="9"/>
        <v>2.315040709093656</v>
      </c>
      <c r="Q49" s="49">
        <f t="shared" si="10"/>
        <v>1353.8249760781614</v>
      </c>
      <c r="R49" s="51">
        <f t="shared" si="11"/>
        <v>138.90244254561935</v>
      </c>
    </row>
    <row r="50" spans="1:18" ht="12" customHeight="1" x14ac:dyDescent="0.2">
      <c r="A50" s="623"/>
      <c r="B50" s="124">
        <v>42</v>
      </c>
      <c r="C50" s="44" t="s">
        <v>65</v>
      </c>
      <c r="D50" s="44" t="s">
        <v>47</v>
      </c>
      <c r="E50" s="45">
        <v>6</v>
      </c>
      <c r="F50" s="45">
        <v>1971</v>
      </c>
      <c r="G50" s="46">
        <f t="shared" si="6"/>
        <v>7.423</v>
      </c>
      <c r="H50" s="46">
        <v>0</v>
      </c>
      <c r="I50" s="46">
        <v>0</v>
      </c>
      <c r="J50" s="46">
        <v>7.423</v>
      </c>
      <c r="K50" s="46">
        <v>328.45</v>
      </c>
      <c r="L50" s="46">
        <f t="shared" si="7"/>
        <v>7.423</v>
      </c>
      <c r="M50" s="46">
        <v>328.45</v>
      </c>
      <c r="N50" s="47">
        <f t="shared" si="8"/>
        <v>2.2600091338103211E-2</v>
      </c>
      <c r="O50" s="48">
        <v>102.6</v>
      </c>
      <c r="P50" s="49">
        <f t="shared" si="9"/>
        <v>2.3187693712893895</v>
      </c>
      <c r="Q50" s="49">
        <f t="shared" si="10"/>
        <v>1356.0054802861928</v>
      </c>
      <c r="R50" s="51">
        <f t="shared" si="11"/>
        <v>139.12616227736336</v>
      </c>
    </row>
    <row r="51" spans="1:18" ht="12" customHeight="1" x14ac:dyDescent="0.2">
      <c r="A51" s="623"/>
      <c r="B51" s="124">
        <v>43</v>
      </c>
      <c r="C51" s="50" t="s">
        <v>56</v>
      </c>
      <c r="D51" s="50" t="s">
        <v>47</v>
      </c>
      <c r="E51" s="45">
        <v>11</v>
      </c>
      <c r="F51" s="45"/>
      <c r="G51" s="46">
        <f t="shared" si="6"/>
        <v>15.545999999999999</v>
      </c>
      <c r="H51" s="44">
        <v>0</v>
      </c>
      <c r="I51" s="44">
        <v>0</v>
      </c>
      <c r="J51" s="46">
        <v>15.545999999999999</v>
      </c>
      <c r="K51" s="44">
        <v>669.02</v>
      </c>
      <c r="L51" s="46">
        <f t="shared" si="7"/>
        <v>15.545999999999999</v>
      </c>
      <c r="M51" s="44">
        <v>669.02</v>
      </c>
      <c r="N51" s="47">
        <f t="shared" si="8"/>
        <v>2.3236973483602881E-2</v>
      </c>
      <c r="O51" s="48">
        <v>102.6</v>
      </c>
      <c r="P51" s="49">
        <f t="shared" si="9"/>
        <v>2.3841134794176555</v>
      </c>
      <c r="Q51" s="49">
        <f t="shared" si="10"/>
        <v>1394.2184090161729</v>
      </c>
      <c r="R51" s="51">
        <f t="shared" si="11"/>
        <v>143.04680876505932</v>
      </c>
    </row>
    <row r="52" spans="1:18" ht="12" customHeight="1" x14ac:dyDescent="0.2">
      <c r="A52" s="623"/>
      <c r="B52" s="124">
        <v>44</v>
      </c>
      <c r="C52" s="44" t="s">
        <v>87</v>
      </c>
      <c r="D52" s="44" t="s">
        <v>47</v>
      </c>
      <c r="E52" s="45">
        <v>41</v>
      </c>
      <c r="F52" s="45"/>
      <c r="G52" s="46">
        <f t="shared" si="6"/>
        <v>29.739000000000001</v>
      </c>
      <c r="H52" s="46">
        <v>0</v>
      </c>
      <c r="I52" s="46">
        <v>0</v>
      </c>
      <c r="J52" s="46">
        <v>29.739000000000001</v>
      </c>
      <c r="K52" s="46">
        <v>1275.3499999999999</v>
      </c>
      <c r="L52" s="46">
        <f t="shared" si="7"/>
        <v>29.739000000000001</v>
      </c>
      <c r="M52" s="46">
        <v>1275.3499999999999</v>
      </c>
      <c r="N52" s="47">
        <f t="shared" si="8"/>
        <v>2.3318304779080253E-2</v>
      </c>
      <c r="O52" s="48">
        <v>102.6</v>
      </c>
      <c r="P52" s="49">
        <f t="shared" si="9"/>
        <v>2.392458070333634</v>
      </c>
      <c r="Q52" s="49">
        <f t="shared" si="10"/>
        <v>1399.0982867448151</v>
      </c>
      <c r="R52" s="51">
        <f t="shared" si="11"/>
        <v>143.54748422001802</v>
      </c>
    </row>
    <row r="53" spans="1:18" ht="12" customHeight="1" x14ac:dyDescent="0.2">
      <c r="A53" s="623"/>
      <c r="B53" s="124">
        <v>45</v>
      </c>
      <c r="C53" s="50" t="s">
        <v>63</v>
      </c>
      <c r="D53" s="50" t="s">
        <v>47</v>
      </c>
      <c r="E53" s="45">
        <v>11</v>
      </c>
      <c r="F53" s="45"/>
      <c r="G53" s="46">
        <f t="shared" si="6"/>
        <v>16.3</v>
      </c>
      <c r="H53" s="44">
        <v>0</v>
      </c>
      <c r="I53" s="44">
        <v>0</v>
      </c>
      <c r="J53" s="46">
        <v>16.3</v>
      </c>
      <c r="K53" s="44">
        <v>687.63</v>
      </c>
      <c r="L53" s="46">
        <f t="shared" si="7"/>
        <v>16.3</v>
      </c>
      <c r="M53" s="44">
        <v>687.63</v>
      </c>
      <c r="N53" s="47">
        <f t="shared" si="8"/>
        <v>2.3704608583104286E-2</v>
      </c>
      <c r="O53" s="48">
        <v>102.6</v>
      </c>
      <c r="P53" s="49">
        <f t="shared" si="9"/>
        <v>2.4320928406264994</v>
      </c>
      <c r="Q53" s="49">
        <f t="shared" si="10"/>
        <v>1422.2765149862571</v>
      </c>
      <c r="R53" s="51">
        <f t="shared" si="11"/>
        <v>145.92557043758998</v>
      </c>
    </row>
    <row r="54" spans="1:18" ht="12" customHeight="1" x14ac:dyDescent="0.2">
      <c r="A54" s="623"/>
      <c r="B54" s="124">
        <v>46</v>
      </c>
      <c r="C54" s="44" t="s">
        <v>58</v>
      </c>
      <c r="D54" s="44" t="s">
        <v>47</v>
      </c>
      <c r="E54" s="45">
        <v>8</v>
      </c>
      <c r="F54" s="45">
        <v>1965</v>
      </c>
      <c r="G54" s="46">
        <f t="shared" si="6"/>
        <v>9.7520000000000007</v>
      </c>
      <c r="H54" s="46">
        <v>0</v>
      </c>
      <c r="I54" s="46">
        <v>0</v>
      </c>
      <c r="J54" s="46">
        <v>9.7520000000000007</v>
      </c>
      <c r="K54" s="46">
        <v>398.85</v>
      </c>
      <c r="L54" s="46">
        <f t="shared" si="7"/>
        <v>9.7520000000000007</v>
      </c>
      <c r="M54" s="46">
        <v>398.85</v>
      </c>
      <c r="N54" s="47">
        <f t="shared" si="8"/>
        <v>2.4450294596966279E-2</v>
      </c>
      <c r="O54" s="48">
        <v>102.6</v>
      </c>
      <c r="P54" s="49">
        <f t="shared" si="9"/>
        <v>2.5086002256487401</v>
      </c>
      <c r="Q54" s="49">
        <f t="shared" si="10"/>
        <v>1467.0176758179766</v>
      </c>
      <c r="R54" s="51">
        <f t="shared" si="11"/>
        <v>150.5160135389244</v>
      </c>
    </row>
    <row r="55" spans="1:18" ht="12" customHeight="1" x14ac:dyDescent="0.2">
      <c r="A55" s="623"/>
      <c r="B55" s="124">
        <v>47</v>
      </c>
      <c r="C55" s="44" t="s">
        <v>55</v>
      </c>
      <c r="D55" s="44" t="s">
        <v>47</v>
      </c>
      <c r="E55" s="45">
        <v>19</v>
      </c>
      <c r="F55" s="45">
        <v>1978</v>
      </c>
      <c r="G55" s="46">
        <f t="shared" si="6"/>
        <v>23.989000000000001</v>
      </c>
      <c r="H55" s="46">
        <v>0</v>
      </c>
      <c r="I55" s="46">
        <v>0</v>
      </c>
      <c r="J55" s="46">
        <v>23.989000000000001</v>
      </c>
      <c r="K55" s="46">
        <v>961.74</v>
      </c>
      <c r="L55" s="46">
        <f t="shared" si="7"/>
        <v>23.989000000000001</v>
      </c>
      <c r="M55" s="46">
        <v>961.74</v>
      </c>
      <c r="N55" s="47">
        <f t="shared" si="8"/>
        <v>2.4943331877638447E-2</v>
      </c>
      <c r="O55" s="48">
        <v>102.6</v>
      </c>
      <c r="P55" s="49">
        <f t="shared" si="9"/>
        <v>2.5591858506457044</v>
      </c>
      <c r="Q55" s="49">
        <f t="shared" si="10"/>
        <v>1496.5999126583069</v>
      </c>
      <c r="R55" s="51">
        <f t="shared" si="11"/>
        <v>153.55115103874226</v>
      </c>
    </row>
    <row r="56" spans="1:18" ht="12" customHeight="1" x14ac:dyDescent="0.2">
      <c r="A56" s="623"/>
      <c r="B56" s="124">
        <v>48</v>
      </c>
      <c r="C56" s="50" t="s">
        <v>74</v>
      </c>
      <c r="D56" s="50" t="s">
        <v>47</v>
      </c>
      <c r="E56" s="45">
        <v>7</v>
      </c>
      <c r="F56" s="45"/>
      <c r="G56" s="46">
        <f t="shared" si="6"/>
        <v>7.8179999999999996</v>
      </c>
      <c r="H56" s="44">
        <v>0</v>
      </c>
      <c r="I56" s="44">
        <v>0</v>
      </c>
      <c r="J56" s="46">
        <v>7.8179999999999996</v>
      </c>
      <c r="K56" s="44">
        <v>308.89</v>
      </c>
      <c r="L56" s="46">
        <f t="shared" si="7"/>
        <v>7.8179999999999996</v>
      </c>
      <c r="M56" s="44">
        <v>308.89</v>
      </c>
      <c r="N56" s="47">
        <f t="shared" si="8"/>
        <v>2.5309980899349282E-2</v>
      </c>
      <c r="O56" s="48">
        <v>102.6</v>
      </c>
      <c r="P56" s="49">
        <f t="shared" si="9"/>
        <v>2.596804040273236</v>
      </c>
      <c r="Q56" s="49">
        <f t="shared" si="10"/>
        <v>1518.5988539609571</v>
      </c>
      <c r="R56" s="51">
        <f t="shared" si="11"/>
        <v>155.80824241639417</v>
      </c>
    </row>
    <row r="57" spans="1:18" ht="12" customHeight="1" x14ac:dyDescent="0.2">
      <c r="A57" s="623"/>
      <c r="B57" s="124">
        <v>49</v>
      </c>
      <c r="C57" s="44" t="s">
        <v>75</v>
      </c>
      <c r="D57" s="44" t="s">
        <v>47</v>
      </c>
      <c r="E57" s="45">
        <v>8</v>
      </c>
      <c r="F57" s="45">
        <v>1966</v>
      </c>
      <c r="G57" s="46">
        <f t="shared" si="6"/>
        <v>9.0630000000000006</v>
      </c>
      <c r="H57" s="46">
        <v>0</v>
      </c>
      <c r="I57" s="46">
        <v>0</v>
      </c>
      <c r="J57" s="46">
        <v>9.0630000000000006</v>
      </c>
      <c r="K57" s="46">
        <v>350.82</v>
      </c>
      <c r="L57" s="46">
        <f t="shared" si="7"/>
        <v>9.0630000000000006</v>
      </c>
      <c r="M57" s="46">
        <v>350.82</v>
      </c>
      <c r="N57" s="47">
        <f t="shared" si="8"/>
        <v>2.5833760903027195E-2</v>
      </c>
      <c r="O57" s="48">
        <v>102.6</v>
      </c>
      <c r="P57" s="49">
        <f t="shared" si="9"/>
        <v>2.65054386865059</v>
      </c>
      <c r="Q57" s="49">
        <f t="shared" si="10"/>
        <v>1550.0256541816318</v>
      </c>
      <c r="R57" s="51">
        <f t="shared" si="11"/>
        <v>159.03263211903541</v>
      </c>
    </row>
    <row r="58" spans="1:18" ht="12" customHeight="1" x14ac:dyDescent="0.2">
      <c r="A58" s="623"/>
      <c r="B58" s="124">
        <v>50</v>
      </c>
      <c r="C58" s="44" t="s">
        <v>76</v>
      </c>
      <c r="D58" s="44" t="s">
        <v>47</v>
      </c>
      <c r="E58" s="45">
        <v>4</v>
      </c>
      <c r="F58" s="45">
        <v>1973</v>
      </c>
      <c r="G58" s="46">
        <f t="shared" si="6"/>
        <v>4.5350000000000001</v>
      </c>
      <c r="H58" s="46">
        <v>0</v>
      </c>
      <c r="I58" s="46">
        <v>0</v>
      </c>
      <c r="J58" s="46">
        <v>4.5350000000000001</v>
      </c>
      <c r="K58" s="46">
        <v>174.77</v>
      </c>
      <c r="L58" s="46">
        <f t="shared" si="7"/>
        <v>4.5350000000000001</v>
      </c>
      <c r="M58" s="46">
        <v>174.77</v>
      </c>
      <c r="N58" s="47">
        <f t="shared" si="8"/>
        <v>2.5948389311666761E-2</v>
      </c>
      <c r="O58" s="48">
        <v>102.6</v>
      </c>
      <c r="P58" s="49">
        <f t="shared" si="9"/>
        <v>2.6623047433770095</v>
      </c>
      <c r="Q58" s="49">
        <f t="shared" si="10"/>
        <v>1556.9033587000056</v>
      </c>
      <c r="R58" s="51">
        <f t="shared" si="11"/>
        <v>159.73828460262055</v>
      </c>
    </row>
    <row r="59" spans="1:18" ht="14.25" customHeight="1" x14ac:dyDescent="0.2">
      <c r="A59" s="623"/>
      <c r="B59" s="124">
        <v>51</v>
      </c>
      <c r="C59" s="44" t="s">
        <v>68</v>
      </c>
      <c r="D59" s="44" t="s">
        <v>47</v>
      </c>
      <c r="E59" s="45">
        <v>7</v>
      </c>
      <c r="F59" s="45">
        <v>1984</v>
      </c>
      <c r="G59" s="46">
        <f t="shared" si="6"/>
        <v>8.1750000000000007</v>
      </c>
      <c r="H59" s="46">
        <v>0</v>
      </c>
      <c r="I59" s="46">
        <v>0</v>
      </c>
      <c r="J59" s="46">
        <v>8.1750000000000007</v>
      </c>
      <c r="K59" s="46">
        <v>300.69</v>
      </c>
      <c r="L59" s="46">
        <f t="shared" si="7"/>
        <v>8.1750000000000007</v>
      </c>
      <c r="M59" s="46">
        <v>300.69</v>
      </c>
      <c r="N59" s="47">
        <f t="shared" si="8"/>
        <v>2.7187468821710071E-2</v>
      </c>
      <c r="O59" s="48">
        <v>102.6</v>
      </c>
      <c r="P59" s="49">
        <f t="shared" si="9"/>
        <v>2.7894343011074532</v>
      </c>
      <c r="Q59" s="131">
        <f t="shared" si="10"/>
        <v>1631.2481293026042</v>
      </c>
      <c r="R59" s="51">
        <f t="shared" si="11"/>
        <v>167.36605806644718</v>
      </c>
    </row>
    <row r="60" spans="1:18" ht="13.5" customHeight="1" x14ac:dyDescent="0.2">
      <c r="A60" s="623"/>
      <c r="B60" s="124">
        <v>52</v>
      </c>
      <c r="C60" s="50" t="s">
        <v>67</v>
      </c>
      <c r="D60" s="50" t="s">
        <v>47</v>
      </c>
      <c r="E60" s="45">
        <v>1</v>
      </c>
      <c r="F60" s="45"/>
      <c r="G60" s="46">
        <f t="shared" si="6"/>
        <v>1.7689999999999999</v>
      </c>
      <c r="H60" s="44">
        <v>0</v>
      </c>
      <c r="I60" s="44">
        <v>0</v>
      </c>
      <c r="J60" s="46">
        <v>1.7689999999999999</v>
      </c>
      <c r="K60" s="44">
        <v>60.09</v>
      </c>
      <c r="L60" s="46">
        <f t="shared" si="7"/>
        <v>1.7689999999999999</v>
      </c>
      <c r="M60" s="44">
        <v>60.09</v>
      </c>
      <c r="N60" s="47">
        <f t="shared" si="8"/>
        <v>2.9439174571476115E-2</v>
      </c>
      <c r="O60" s="48">
        <v>102.6</v>
      </c>
      <c r="P60" s="49">
        <f t="shared" si="9"/>
        <v>3.0204593110334494</v>
      </c>
      <c r="Q60" s="49">
        <f t="shared" si="10"/>
        <v>1766.3504742885671</v>
      </c>
      <c r="R60" s="51">
        <f t="shared" si="11"/>
        <v>181.22755866200697</v>
      </c>
    </row>
    <row r="61" spans="1:18" ht="12.75" customHeight="1" thickBot="1" x14ac:dyDescent="0.25">
      <c r="A61" s="624"/>
      <c r="B61" s="130">
        <v>53</v>
      </c>
      <c r="C61" s="52" t="s">
        <v>80</v>
      </c>
      <c r="D61" s="52" t="s">
        <v>47</v>
      </c>
      <c r="E61" s="53">
        <v>7</v>
      </c>
      <c r="F61" s="53">
        <v>1985</v>
      </c>
      <c r="G61" s="54">
        <f t="shared" si="6"/>
        <v>4.5339999999999998</v>
      </c>
      <c r="H61" s="54">
        <v>0</v>
      </c>
      <c r="I61" s="54">
        <v>0</v>
      </c>
      <c r="J61" s="54">
        <v>4.5339999999999998</v>
      </c>
      <c r="K61" s="54">
        <v>108.3</v>
      </c>
      <c r="L61" s="54">
        <f t="shared" si="7"/>
        <v>4.5339999999999998</v>
      </c>
      <c r="M61" s="54">
        <v>108.3</v>
      </c>
      <c r="N61" s="55">
        <f t="shared" si="8"/>
        <v>4.1865189289012006E-2</v>
      </c>
      <c r="O61" s="56">
        <v>102.6</v>
      </c>
      <c r="P61" s="57">
        <f t="shared" si="9"/>
        <v>4.2953684210526317</v>
      </c>
      <c r="Q61" s="57">
        <f t="shared" si="10"/>
        <v>2511.9113573407203</v>
      </c>
      <c r="R61" s="58">
        <f t="shared" si="11"/>
        <v>257.72210526315791</v>
      </c>
    </row>
    <row r="62" spans="1:18" ht="12" customHeight="1" x14ac:dyDescent="0.2">
      <c r="C62" s="21"/>
      <c r="D62" s="21"/>
      <c r="E62" s="22"/>
      <c r="F62" s="22"/>
      <c r="G62" s="23"/>
      <c r="H62" s="23"/>
      <c r="I62" s="23"/>
      <c r="J62" s="23"/>
      <c r="K62" s="23"/>
      <c r="L62" s="23"/>
      <c r="M62" s="23"/>
      <c r="N62" s="25"/>
      <c r="O62" s="17"/>
      <c r="P62" s="18"/>
      <c r="Q62" s="18"/>
      <c r="R62" s="18"/>
    </row>
    <row r="63" spans="1:18" ht="12" customHeight="1" x14ac:dyDescent="0.2">
      <c r="C63" s="21"/>
      <c r="D63" s="21"/>
      <c r="E63" s="22"/>
      <c r="F63" s="22"/>
      <c r="G63" s="23"/>
      <c r="H63" s="24"/>
      <c r="I63" s="24"/>
      <c r="J63" s="23"/>
      <c r="K63" s="24"/>
      <c r="L63" s="23"/>
      <c r="M63" s="24"/>
      <c r="N63" s="25"/>
      <c r="O63" s="17"/>
      <c r="P63" s="18"/>
      <c r="Q63" s="18"/>
      <c r="R63" s="18"/>
    </row>
    <row r="66" spans="10:10" s="1" customFormat="1" x14ac:dyDescent="0.2">
      <c r="J66" s="24"/>
    </row>
    <row r="67" spans="10:10" s="1" customFormat="1" x14ac:dyDescent="0.2">
      <c r="J67" s="24"/>
    </row>
    <row r="68" spans="10:10" s="1" customFormat="1" x14ac:dyDescent="0.2">
      <c r="J68" s="24"/>
    </row>
    <row r="69" spans="10:10" s="1" customFormat="1" x14ac:dyDescent="0.2">
      <c r="J69" s="24"/>
    </row>
    <row r="70" spans="10:10" s="1" customFormat="1" x14ac:dyDescent="0.2">
      <c r="J70" s="24"/>
    </row>
    <row r="71" spans="10:10" s="1" customFormat="1" x14ac:dyDescent="0.2">
      <c r="J71" s="24"/>
    </row>
    <row r="72" spans="10:10" s="1" customFormat="1" x14ac:dyDescent="0.2">
      <c r="J72" s="24"/>
    </row>
    <row r="73" spans="10:10" s="1" customFormat="1" x14ac:dyDescent="0.2">
      <c r="J73" s="24"/>
    </row>
    <row r="74" spans="10:10" s="1" customFormat="1" x14ac:dyDescent="0.2">
      <c r="J74" s="24"/>
    </row>
    <row r="75" spans="10:10" s="1" customFormat="1" x14ac:dyDescent="0.2">
      <c r="J75" s="24"/>
    </row>
    <row r="76" spans="10:10" s="1" customFormat="1" x14ac:dyDescent="0.2">
      <c r="J76" s="24"/>
    </row>
    <row r="77" spans="10:10" s="1" customFormat="1" x14ac:dyDescent="0.2">
      <c r="J77" s="24"/>
    </row>
    <row r="78" spans="10:10" s="1" customFormat="1" x14ac:dyDescent="0.2">
      <c r="J78" s="24"/>
    </row>
    <row r="79" spans="10:10" s="1" customFormat="1" x14ac:dyDescent="0.2">
      <c r="J79" s="24"/>
    </row>
    <row r="80" spans="10:10" s="1" customFormat="1" x14ac:dyDescent="0.2">
      <c r="J80" s="24"/>
    </row>
    <row r="81" spans="10:10" s="1" customFormat="1" x14ac:dyDescent="0.2">
      <c r="J81" s="24"/>
    </row>
    <row r="82" spans="10:10" s="1" customFormat="1" x14ac:dyDescent="0.2">
      <c r="J82" s="24"/>
    </row>
    <row r="83" spans="10:10" s="1" customFormat="1" x14ac:dyDescent="0.2">
      <c r="J83" s="24"/>
    </row>
    <row r="84" spans="10:10" s="1" customFormat="1" x14ac:dyDescent="0.2">
      <c r="J84" s="24"/>
    </row>
    <row r="85" spans="10:10" s="1" customFormat="1" x14ac:dyDescent="0.2">
      <c r="J85" s="24"/>
    </row>
    <row r="86" spans="10:10" s="1" customFormat="1" x14ac:dyDescent="0.2">
      <c r="J86" s="24"/>
    </row>
    <row r="87" spans="10:10" s="1" customFormat="1" x14ac:dyDescent="0.2">
      <c r="J87" s="24"/>
    </row>
    <row r="88" spans="10:10" s="1" customFormat="1" x14ac:dyDescent="0.2">
      <c r="J88" s="24"/>
    </row>
    <row r="89" spans="10:10" s="1" customFormat="1" x14ac:dyDescent="0.2">
      <c r="J89" s="24"/>
    </row>
    <row r="90" spans="10:10" s="1" customFormat="1" x14ac:dyDescent="0.2">
      <c r="J90" s="24"/>
    </row>
    <row r="91" spans="10:10" s="1" customFormat="1" x14ac:dyDescent="0.2">
      <c r="J91" s="24"/>
    </row>
    <row r="92" spans="10:10" s="1" customFormat="1" x14ac:dyDescent="0.2">
      <c r="J92" s="24"/>
    </row>
    <row r="93" spans="10:10" s="1" customFormat="1" x14ac:dyDescent="0.2">
      <c r="J93" s="24"/>
    </row>
    <row r="94" spans="10:10" s="1" customFormat="1" x14ac:dyDescent="0.2">
      <c r="J94" s="24"/>
    </row>
    <row r="95" spans="10:10" s="1" customFormat="1" x14ac:dyDescent="0.2">
      <c r="J95" s="24"/>
    </row>
    <row r="96" spans="10:10" s="1" customFormat="1" x14ac:dyDescent="0.2">
      <c r="J96" s="24"/>
    </row>
    <row r="97" spans="10:10" s="1" customFormat="1" x14ac:dyDescent="0.2">
      <c r="J97" s="24"/>
    </row>
    <row r="98" spans="10:10" s="1" customFormat="1" x14ac:dyDescent="0.2">
      <c r="J98" s="24"/>
    </row>
    <row r="99" spans="10:10" s="1" customFormat="1" x14ac:dyDescent="0.2">
      <c r="J99" s="24"/>
    </row>
    <row r="100" spans="10:10" s="1" customFormat="1" x14ac:dyDescent="0.2">
      <c r="J100" s="24"/>
    </row>
    <row r="101" spans="10:10" s="1" customFormat="1" x14ac:dyDescent="0.2">
      <c r="J101" s="24"/>
    </row>
    <row r="102" spans="10:10" s="1" customFormat="1" x14ac:dyDescent="0.2">
      <c r="J102" s="24"/>
    </row>
    <row r="103" spans="10:10" s="1" customFormat="1" x14ac:dyDescent="0.2">
      <c r="J103" s="24"/>
    </row>
    <row r="104" spans="10:10" s="1" customFormat="1" x14ac:dyDescent="0.2">
      <c r="J104" s="24"/>
    </row>
    <row r="105" spans="10:10" s="1" customFormat="1" x14ac:dyDescent="0.2">
      <c r="J105" s="24"/>
    </row>
    <row r="106" spans="10:10" s="1" customFormat="1" x14ac:dyDescent="0.2">
      <c r="J106" s="24"/>
    </row>
    <row r="107" spans="10:10" s="1" customFormat="1" x14ac:dyDescent="0.2">
      <c r="J107" s="24"/>
    </row>
    <row r="108" spans="10:10" s="1" customFormat="1" x14ac:dyDescent="0.2">
      <c r="J108" s="24"/>
    </row>
    <row r="109" spans="10:10" s="1" customFormat="1" x14ac:dyDescent="0.2">
      <c r="J109" s="24"/>
    </row>
    <row r="1048571" spans="16:16" x14ac:dyDescent="0.2">
      <c r="P1048571" s="1">
        <f>SUM(P1:P1048570)</f>
        <v>110.45497587039084</v>
      </c>
    </row>
  </sheetData>
  <mergeCells count="23"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Q5:Q6"/>
    <mergeCell ref="R5:R6"/>
    <mergeCell ref="G5:J5"/>
    <mergeCell ref="K5:K6"/>
    <mergeCell ref="L5:L6"/>
    <mergeCell ref="M5:M6"/>
    <mergeCell ref="N5:N6"/>
    <mergeCell ref="O5:O6"/>
    <mergeCell ref="A9:A20"/>
    <mergeCell ref="A48:A61"/>
    <mergeCell ref="A31:A47"/>
    <mergeCell ref="A21:A30"/>
    <mergeCell ref="P5:P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85A5-30B9-4076-A137-CCA5F9F9A74B}">
  <dimension ref="A1:V1048575"/>
  <sheetViews>
    <sheetView workbookViewId="0">
      <selection activeCell="H9" sqref="H9:J65"/>
    </sheetView>
  </sheetViews>
  <sheetFormatPr defaultRowHeight="11.25" x14ac:dyDescent="0.2"/>
  <cols>
    <col min="1" max="1" width="21.140625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157</v>
      </c>
      <c r="B2" s="611"/>
      <c r="C2" s="611"/>
      <c r="D2" s="611"/>
      <c r="E2" s="611"/>
      <c r="F2" s="612"/>
      <c r="G2" s="483">
        <v>1.9</v>
      </c>
      <c r="H2" s="2" t="s">
        <v>1</v>
      </c>
      <c r="J2" s="119"/>
    </row>
    <row r="3" spans="1:18" ht="18.75" customHeight="1" thickBot="1" x14ac:dyDescent="0.25">
      <c r="A3" s="613" t="s">
        <v>158</v>
      </c>
      <c r="B3" s="613"/>
      <c r="C3" s="613"/>
      <c r="D3" s="613"/>
      <c r="E3" s="613"/>
      <c r="F3" s="613"/>
      <c r="G3" s="482">
        <v>499.1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159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5.75" customHeight="1" x14ac:dyDescent="0.2">
      <c r="A9" s="625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33.777000000000001</v>
      </c>
      <c r="H9" s="62">
        <v>3.2639999999999998</v>
      </c>
      <c r="I9" s="62">
        <v>10.355</v>
      </c>
      <c r="J9" s="62">
        <v>20.158000000000001</v>
      </c>
      <c r="K9" s="62">
        <v>3530.28</v>
      </c>
      <c r="L9" s="62">
        <f t="shared" ref="L9" si="1">J9</f>
        <v>20.158000000000001</v>
      </c>
      <c r="M9" s="62">
        <v>3530.28</v>
      </c>
      <c r="N9" s="479">
        <f t="shared" ref="N9:N40" si="2">L9/M9</f>
        <v>5.7100286662814283E-3</v>
      </c>
      <c r="O9" s="82">
        <v>106.93</v>
      </c>
      <c r="P9" s="65">
        <f t="shared" ref="P9" si="3">N9*O9</f>
        <v>0.61057336528547312</v>
      </c>
      <c r="Q9" s="65">
        <f t="shared" ref="Q9" si="4">N9*60*1000</f>
        <v>342.6017199768857</v>
      </c>
      <c r="R9" s="66">
        <f t="shared" ref="R9" si="5">Q9*O9/1000</f>
        <v>36.634401917128386</v>
      </c>
    </row>
    <row r="10" spans="1:18" ht="14.25" customHeight="1" x14ac:dyDescent="0.2">
      <c r="A10" s="626"/>
      <c r="B10" s="364">
        <v>2</v>
      </c>
      <c r="C10" s="259" t="s">
        <v>50</v>
      </c>
      <c r="D10" s="67" t="s">
        <v>31</v>
      </c>
      <c r="E10" s="68">
        <v>6</v>
      </c>
      <c r="F10" s="68">
        <v>1992</v>
      </c>
      <c r="G10" s="69">
        <f t="shared" ref="G10:G41" si="6">H10+I10+J10</f>
        <v>1.698</v>
      </c>
      <c r="H10" s="69">
        <v>0</v>
      </c>
      <c r="I10" s="69">
        <v>0</v>
      </c>
      <c r="J10" s="69">
        <v>1.698</v>
      </c>
      <c r="K10" s="69">
        <v>266.81</v>
      </c>
      <c r="L10" s="69">
        <f t="shared" ref="L10:L41" si="7">J10</f>
        <v>1.698</v>
      </c>
      <c r="M10" s="69">
        <v>266.81</v>
      </c>
      <c r="N10" s="165">
        <f t="shared" si="2"/>
        <v>6.3640793073722873E-3</v>
      </c>
      <c r="O10" s="84">
        <v>106.93</v>
      </c>
      <c r="P10" s="71">
        <f t="shared" ref="P10:P41" si="8">N10*O10</f>
        <v>0.68051100033731871</v>
      </c>
      <c r="Q10" s="71">
        <f t="shared" ref="Q10:Q41" si="9">N10*60*1000</f>
        <v>381.84475844233725</v>
      </c>
      <c r="R10" s="72">
        <f t="shared" ref="R10:R41" si="10">Q10*O10/1000</f>
        <v>40.830660020239129</v>
      </c>
    </row>
    <row r="11" spans="1:18" ht="14.25" customHeight="1" x14ac:dyDescent="0.2">
      <c r="A11" s="626"/>
      <c r="B11" s="364">
        <v>3</v>
      </c>
      <c r="C11" s="275" t="s">
        <v>37</v>
      </c>
      <c r="D11" s="67" t="s">
        <v>31</v>
      </c>
      <c r="E11" s="68">
        <v>46</v>
      </c>
      <c r="F11" s="68">
        <v>1960</v>
      </c>
      <c r="G11" s="69">
        <f t="shared" si="6"/>
        <v>11.8</v>
      </c>
      <c r="H11" s="69">
        <v>0</v>
      </c>
      <c r="I11" s="69">
        <v>0</v>
      </c>
      <c r="J11" s="69">
        <v>11.8</v>
      </c>
      <c r="K11" s="69">
        <v>1834.68</v>
      </c>
      <c r="L11" s="69">
        <f t="shared" si="7"/>
        <v>11.8</v>
      </c>
      <c r="M11" s="69">
        <v>1834.68</v>
      </c>
      <c r="N11" s="70">
        <f t="shared" si="2"/>
        <v>6.4316393049469118E-3</v>
      </c>
      <c r="O11" s="84">
        <v>106.93</v>
      </c>
      <c r="P11" s="71">
        <f t="shared" si="8"/>
        <v>0.6877351908779733</v>
      </c>
      <c r="Q11" s="71">
        <f t="shared" si="9"/>
        <v>385.89835829681471</v>
      </c>
      <c r="R11" s="72">
        <f t="shared" si="10"/>
        <v>41.264111452678399</v>
      </c>
    </row>
    <row r="12" spans="1:18" ht="15.75" customHeight="1" x14ac:dyDescent="0.2">
      <c r="A12" s="626"/>
      <c r="B12" s="370">
        <v>4</v>
      </c>
      <c r="C12" s="529" t="s">
        <v>30</v>
      </c>
      <c r="D12" s="162" t="s">
        <v>31</v>
      </c>
      <c r="E12" s="163">
        <v>19</v>
      </c>
      <c r="F12" s="163">
        <v>1986</v>
      </c>
      <c r="G12" s="164">
        <f t="shared" si="6"/>
        <v>8.17</v>
      </c>
      <c r="H12" s="164">
        <v>0</v>
      </c>
      <c r="I12" s="164">
        <v>0</v>
      </c>
      <c r="J12" s="164">
        <v>8.17</v>
      </c>
      <c r="K12" s="164">
        <v>1120.5999999999999</v>
      </c>
      <c r="L12" s="164">
        <f t="shared" si="7"/>
        <v>8.17</v>
      </c>
      <c r="M12" s="164">
        <v>1120.5999999999999</v>
      </c>
      <c r="N12" s="165">
        <f t="shared" si="2"/>
        <v>7.2907371051222566E-3</v>
      </c>
      <c r="O12" s="84">
        <v>106.93</v>
      </c>
      <c r="P12" s="166">
        <f t="shared" si="8"/>
        <v>0.77959851865072294</v>
      </c>
      <c r="Q12" s="166">
        <f t="shared" si="9"/>
        <v>437.44422630733538</v>
      </c>
      <c r="R12" s="167">
        <f t="shared" si="10"/>
        <v>46.775911119043379</v>
      </c>
    </row>
    <row r="13" spans="1:18" ht="14.25" customHeight="1" x14ac:dyDescent="0.2">
      <c r="A13" s="626"/>
      <c r="B13" s="364">
        <v>5</v>
      </c>
      <c r="C13" s="383" t="s">
        <v>48</v>
      </c>
      <c r="D13" s="73" t="s">
        <v>31</v>
      </c>
      <c r="E13" s="75">
        <v>75</v>
      </c>
      <c r="F13" s="75">
        <v>1983</v>
      </c>
      <c r="G13" s="69">
        <f t="shared" si="6"/>
        <v>42.015000000000001</v>
      </c>
      <c r="H13" s="69">
        <v>2.8050000000000002</v>
      </c>
      <c r="I13" s="69">
        <v>12.23</v>
      </c>
      <c r="J13" s="69">
        <v>26.98</v>
      </c>
      <c r="K13" s="69">
        <v>3467.27</v>
      </c>
      <c r="L13" s="69">
        <f t="shared" si="7"/>
        <v>26.98</v>
      </c>
      <c r="M13" s="69">
        <v>3467.27</v>
      </c>
      <c r="N13" s="70">
        <f t="shared" si="2"/>
        <v>7.7813380555884024E-3</v>
      </c>
      <c r="O13" s="84">
        <v>106.93</v>
      </c>
      <c r="P13" s="71">
        <f t="shared" si="8"/>
        <v>0.83205847828406787</v>
      </c>
      <c r="Q13" s="71">
        <f t="shared" si="9"/>
        <v>466.88028333530411</v>
      </c>
      <c r="R13" s="72">
        <f t="shared" si="10"/>
        <v>49.923508697044078</v>
      </c>
    </row>
    <row r="14" spans="1:18" ht="15" customHeight="1" x14ac:dyDescent="0.2">
      <c r="A14" s="626"/>
      <c r="B14" s="365">
        <v>6</v>
      </c>
      <c r="C14" s="527" t="s">
        <v>45</v>
      </c>
      <c r="D14" s="530" t="s">
        <v>31</v>
      </c>
      <c r="E14" s="278">
        <v>18</v>
      </c>
      <c r="F14" s="278">
        <v>1974</v>
      </c>
      <c r="G14" s="279">
        <f t="shared" si="6"/>
        <v>11.271000000000001</v>
      </c>
      <c r="H14" s="279">
        <v>0</v>
      </c>
      <c r="I14" s="279">
        <v>0</v>
      </c>
      <c r="J14" s="279">
        <v>11.271000000000001</v>
      </c>
      <c r="K14" s="277">
        <v>1390.81</v>
      </c>
      <c r="L14" s="279">
        <f t="shared" si="7"/>
        <v>11.271000000000001</v>
      </c>
      <c r="M14" s="277">
        <v>1390.81</v>
      </c>
      <c r="N14" s="280">
        <f t="shared" si="2"/>
        <v>8.103910670760205E-3</v>
      </c>
      <c r="O14" s="84">
        <v>106.93</v>
      </c>
      <c r="P14" s="281">
        <f t="shared" si="8"/>
        <v>0.86655116802438881</v>
      </c>
      <c r="Q14" s="281">
        <f t="shared" si="9"/>
        <v>486.2346402456123</v>
      </c>
      <c r="R14" s="282">
        <f t="shared" si="10"/>
        <v>51.993070081463323</v>
      </c>
    </row>
    <row r="15" spans="1:18" ht="15.75" customHeight="1" x14ac:dyDescent="0.2">
      <c r="A15" s="626"/>
      <c r="B15" s="370">
        <v>7</v>
      </c>
      <c r="C15" s="523" t="s">
        <v>32</v>
      </c>
      <c r="D15" s="548" t="s">
        <v>31</v>
      </c>
      <c r="E15" s="268">
        <v>85</v>
      </c>
      <c r="F15" s="268">
        <v>1969</v>
      </c>
      <c r="G15" s="269">
        <f t="shared" si="6"/>
        <v>33.850999999999999</v>
      </c>
      <c r="H15" s="269">
        <v>0</v>
      </c>
      <c r="I15" s="269">
        <v>0</v>
      </c>
      <c r="J15" s="269">
        <v>33.850999999999999</v>
      </c>
      <c r="K15" s="269">
        <v>3845.22</v>
      </c>
      <c r="L15" s="269">
        <f t="shared" si="7"/>
        <v>33.850999999999999</v>
      </c>
      <c r="M15" s="269">
        <v>3845.22</v>
      </c>
      <c r="N15" s="70">
        <f t="shared" si="2"/>
        <v>8.8033974649044788E-3</v>
      </c>
      <c r="O15" s="84">
        <v>106.93</v>
      </c>
      <c r="P15" s="273">
        <f t="shared" si="8"/>
        <v>0.94134729092223601</v>
      </c>
      <c r="Q15" s="273">
        <f t="shared" si="9"/>
        <v>528.20384789426873</v>
      </c>
      <c r="R15" s="274">
        <f t="shared" si="10"/>
        <v>56.480837455334154</v>
      </c>
    </row>
    <row r="16" spans="1:18" ht="15" customHeight="1" x14ac:dyDescent="0.2">
      <c r="A16" s="626"/>
      <c r="B16" s="364">
        <v>8</v>
      </c>
      <c r="C16" s="275" t="s">
        <v>44</v>
      </c>
      <c r="D16" s="67" t="s">
        <v>31</v>
      </c>
      <c r="E16" s="68">
        <v>50</v>
      </c>
      <c r="F16" s="68">
        <v>1973</v>
      </c>
      <c r="G16" s="69">
        <f t="shared" si="6"/>
        <v>23.172000000000001</v>
      </c>
      <c r="H16" s="69">
        <v>0</v>
      </c>
      <c r="I16" s="69">
        <v>0</v>
      </c>
      <c r="J16" s="69">
        <v>23.172000000000001</v>
      </c>
      <c r="K16" s="69">
        <v>2549.87</v>
      </c>
      <c r="L16" s="69">
        <f t="shared" si="7"/>
        <v>23.172000000000001</v>
      </c>
      <c r="M16" s="69">
        <v>2549.87</v>
      </c>
      <c r="N16" s="280">
        <f t="shared" si="2"/>
        <v>9.0875221089702623E-3</v>
      </c>
      <c r="O16" s="84">
        <v>106.93</v>
      </c>
      <c r="P16" s="71">
        <f t="shared" si="8"/>
        <v>0.97172873911219015</v>
      </c>
      <c r="Q16" s="71">
        <f t="shared" si="9"/>
        <v>545.25132653821572</v>
      </c>
      <c r="R16" s="72">
        <f t="shared" si="10"/>
        <v>58.303724346731414</v>
      </c>
    </row>
    <row r="17" spans="1:22" ht="15" customHeight="1" x14ac:dyDescent="0.2">
      <c r="A17" s="626"/>
      <c r="B17" s="364">
        <v>9</v>
      </c>
      <c r="C17" s="275" t="s">
        <v>33</v>
      </c>
      <c r="D17" s="67" t="s">
        <v>31</v>
      </c>
      <c r="E17" s="68">
        <v>55</v>
      </c>
      <c r="F17" s="68">
        <v>1966</v>
      </c>
      <c r="G17" s="69">
        <f t="shared" si="6"/>
        <v>24.337</v>
      </c>
      <c r="H17" s="69">
        <v>0</v>
      </c>
      <c r="I17" s="69">
        <v>0</v>
      </c>
      <c r="J17" s="69">
        <v>24.337</v>
      </c>
      <c r="K17" s="69">
        <v>2582.04</v>
      </c>
      <c r="L17" s="69">
        <f t="shared" si="7"/>
        <v>24.337</v>
      </c>
      <c r="M17" s="69">
        <v>2582.04</v>
      </c>
      <c r="N17" s="70">
        <f t="shared" si="2"/>
        <v>9.4254930210221372E-3</v>
      </c>
      <c r="O17" s="84">
        <v>106.93</v>
      </c>
      <c r="P17" s="71">
        <f t="shared" si="8"/>
        <v>1.0078679687378973</v>
      </c>
      <c r="Q17" s="71">
        <f t="shared" si="9"/>
        <v>565.52958126132819</v>
      </c>
      <c r="R17" s="72">
        <f t="shared" si="10"/>
        <v>60.472078124273828</v>
      </c>
    </row>
    <row r="18" spans="1:22" ht="14.25" customHeight="1" x14ac:dyDescent="0.2">
      <c r="A18" s="626"/>
      <c r="B18" s="365">
        <v>10</v>
      </c>
      <c r="C18" s="276" t="s">
        <v>35</v>
      </c>
      <c r="D18" s="277" t="s">
        <v>31</v>
      </c>
      <c r="E18" s="278">
        <v>8</v>
      </c>
      <c r="F18" s="278">
        <v>1966</v>
      </c>
      <c r="G18" s="279">
        <f t="shared" si="6"/>
        <v>3.573</v>
      </c>
      <c r="H18" s="279">
        <v>0</v>
      </c>
      <c r="I18" s="279">
        <v>0</v>
      </c>
      <c r="J18" s="279">
        <v>3.573</v>
      </c>
      <c r="K18" s="279">
        <v>350.21</v>
      </c>
      <c r="L18" s="279">
        <f t="shared" si="7"/>
        <v>3.573</v>
      </c>
      <c r="M18" s="279">
        <v>350.21</v>
      </c>
      <c r="N18" s="271">
        <f t="shared" si="2"/>
        <v>1.0202449958596271E-2</v>
      </c>
      <c r="O18" s="84">
        <v>106.93</v>
      </c>
      <c r="P18" s="281">
        <f t="shared" si="8"/>
        <v>1.0909479740726993</v>
      </c>
      <c r="Q18" s="281">
        <f t="shared" si="9"/>
        <v>612.14699751577632</v>
      </c>
      <c r="R18" s="282">
        <f t="shared" si="10"/>
        <v>65.456878444361962</v>
      </c>
    </row>
    <row r="19" spans="1:22" ht="13.5" customHeight="1" x14ac:dyDescent="0.2">
      <c r="A19" s="626"/>
      <c r="B19" s="364">
        <v>11</v>
      </c>
      <c r="C19" s="275" t="s">
        <v>34</v>
      </c>
      <c r="D19" s="67" t="s">
        <v>31</v>
      </c>
      <c r="E19" s="68">
        <v>47</v>
      </c>
      <c r="F19" s="68">
        <v>1964</v>
      </c>
      <c r="G19" s="69">
        <f t="shared" si="6"/>
        <v>21.664999999999999</v>
      </c>
      <c r="H19" s="69">
        <v>0</v>
      </c>
      <c r="I19" s="69">
        <v>0</v>
      </c>
      <c r="J19" s="69">
        <v>21.664999999999999</v>
      </c>
      <c r="K19" s="69">
        <v>2012.08</v>
      </c>
      <c r="L19" s="69">
        <f t="shared" si="7"/>
        <v>21.664999999999999</v>
      </c>
      <c r="M19" s="69">
        <v>2012.08</v>
      </c>
      <c r="N19" s="165">
        <f t="shared" si="2"/>
        <v>1.0767464514333426E-2</v>
      </c>
      <c r="O19" s="84">
        <v>106.93</v>
      </c>
      <c r="P19" s="71">
        <f t="shared" si="8"/>
        <v>1.1513649805176733</v>
      </c>
      <c r="Q19" s="71">
        <f t="shared" si="9"/>
        <v>646.04787086000556</v>
      </c>
      <c r="R19" s="72">
        <f t="shared" si="10"/>
        <v>69.0818988310604</v>
      </c>
    </row>
    <row r="20" spans="1:22" ht="14.25" customHeight="1" thickBot="1" x14ac:dyDescent="0.25">
      <c r="A20" s="627"/>
      <c r="B20" s="366">
        <v>12</v>
      </c>
      <c r="C20" s="360" t="s">
        <v>36</v>
      </c>
      <c r="D20" s="76" t="s">
        <v>31</v>
      </c>
      <c r="E20" s="77">
        <v>8</v>
      </c>
      <c r="F20" s="77">
        <v>1975</v>
      </c>
      <c r="G20" s="78">
        <f t="shared" si="6"/>
        <v>5.343</v>
      </c>
      <c r="H20" s="78">
        <v>0</v>
      </c>
      <c r="I20" s="78">
        <v>0</v>
      </c>
      <c r="J20" s="78">
        <v>5.343</v>
      </c>
      <c r="K20" s="78">
        <v>488.96</v>
      </c>
      <c r="L20" s="78">
        <f t="shared" si="7"/>
        <v>5.343</v>
      </c>
      <c r="M20" s="78">
        <v>488.96</v>
      </c>
      <c r="N20" s="79">
        <f t="shared" si="2"/>
        <v>1.0927274214659687E-2</v>
      </c>
      <c r="O20" s="272">
        <v>106.93</v>
      </c>
      <c r="P20" s="80">
        <f t="shared" si="8"/>
        <v>1.1684534317735604</v>
      </c>
      <c r="Q20" s="80">
        <f t="shared" si="9"/>
        <v>655.63645287958116</v>
      </c>
      <c r="R20" s="81">
        <f t="shared" si="10"/>
        <v>70.107205906413611</v>
      </c>
    </row>
    <row r="21" spans="1:22" ht="14.25" customHeight="1" x14ac:dyDescent="0.2">
      <c r="A21" s="628" t="s">
        <v>82</v>
      </c>
      <c r="B21" s="504">
        <v>13</v>
      </c>
      <c r="C21" s="549" t="s">
        <v>38</v>
      </c>
      <c r="D21" s="232" t="s">
        <v>31</v>
      </c>
      <c r="E21" s="230">
        <v>48</v>
      </c>
      <c r="F21" s="230">
        <v>1962</v>
      </c>
      <c r="G21" s="231">
        <f t="shared" si="6"/>
        <v>21.484000000000002</v>
      </c>
      <c r="H21" s="231">
        <v>0</v>
      </c>
      <c r="I21" s="231">
        <v>0</v>
      </c>
      <c r="J21" s="231">
        <v>21.484000000000002</v>
      </c>
      <c r="K21" s="231">
        <v>1908.69</v>
      </c>
      <c r="L21" s="231">
        <f t="shared" si="7"/>
        <v>21.484000000000002</v>
      </c>
      <c r="M21" s="231">
        <v>1908.69</v>
      </c>
      <c r="N21" s="233">
        <f t="shared" si="2"/>
        <v>1.1255887545908451E-2</v>
      </c>
      <c r="O21" s="287">
        <v>106.93</v>
      </c>
      <c r="P21" s="234">
        <f t="shared" si="8"/>
        <v>1.2035920552839907</v>
      </c>
      <c r="Q21" s="234">
        <f t="shared" si="9"/>
        <v>675.35325275450714</v>
      </c>
      <c r="R21" s="235">
        <f t="shared" si="10"/>
        <v>72.215523317039455</v>
      </c>
    </row>
    <row r="22" spans="1:22" ht="13.5" customHeight="1" x14ac:dyDescent="0.2">
      <c r="A22" s="629"/>
      <c r="B22" s="294">
        <v>14</v>
      </c>
      <c r="C22" s="223" t="s">
        <v>39</v>
      </c>
      <c r="D22" s="28" t="s">
        <v>31</v>
      </c>
      <c r="E22" s="29">
        <v>10</v>
      </c>
      <c r="F22" s="29">
        <v>1997</v>
      </c>
      <c r="G22" s="30">
        <f t="shared" si="6"/>
        <v>9.532</v>
      </c>
      <c r="H22" s="30">
        <v>0</v>
      </c>
      <c r="I22" s="30">
        <v>0</v>
      </c>
      <c r="J22" s="30">
        <v>9.532</v>
      </c>
      <c r="K22" s="30">
        <v>822.7</v>
      </c>
      <c r="L22" s="30">
        <f t="shared" si="7"/>
        <v>9.532</v>
      </c>
      <c r="M22" s="30">
        <v>822.7</v>
      </c>
      <c r="N22" s="31">
        <f t="shared" si="2"/>
        <v>1.1586240427859487E-2</v>
      </c>
      <c r="O22" s="32">
        <v>106.93</v>
      </c>
      <c r="P22" s="33">
        <f t="shared" si="8"/>
        <v>1.238916688951015</v>
      </c>
      <c r="Q22" s="33">
        <f t="shared" si="9"/>
        <v>695.17442567156922</v>
      </c>
      <c r="R22" s="42">
        <f t="shared" si="10"/>
        <v>74.335001337060902</v>
      </c>
    </row>
    <row r="23" spans="1:22" ht="15" customHeight="1" x14ac:dyDescent="0.2">
      <c r="A23" s="629"/>
      <c r="B23" s="294">
        <v>15</v>
      </c>
      <c r="C23" s="225" t="s">
        <v>71</v>
      </c>
      <c r="D23" s="28" t="s">
        <v>31</v>
      </c>
      <c r="E23" s="29">
        <v>12</v>
      </c>
      <c r="F23" s="29">
        <v>1965</v>
      </c>
      <c r="G23" s="30">
        <f t="shared" si="6"/>
        <v>6.49</v>
      </c>
      <c r="H23" s="30">
        <v>0</v>
      </c>
      <c r="I23" s="30">
        <v>0</v>
      </c>
      <c r="J23" s="30">
        <v>6.49</v>
      </c>
      <c r="K23" s="28">
        <v>539.38</v>
      </c>
      <c r="L23" s="30">
        <f t="shared" si="7"/>
        <v>6.49</v>
      </c>
      <c r="M23" s="28">
        <v>539.38</v>
      </c>
      <c r="N23" s="31">
        <f t="shared" si="2"/>
        <v>1.2032333419852423E-2</v>
      </c>
      <c r="O23" s="32">
        <v>106.93</v>
      </c>
      <c r="P23" s="33">
        <f t="shared" si="8"/>
        <v>1.2866174125848198</v>
      </c>
      <c r="Q23" s="33">
        <f t="shared" si="9"/>
        <v>721.94000519114536</v>
      </c>
      <c r="R23" s="42">
        <f t="shared" si="10"/>
        <v>77.197044755089181</v>
      </c>
    </row>
    <row r="24" spans="1:22" ht="15" customHeight="1" x14ac:dyDescent="0.2">
      <c r="A24" s="629"/>
      <c r="B24" s="294">
        <v>16</v>
      </c>
      <c r="C24" s="224" t="s">
        <v>89</v>
      </c>
      <c r="D24" s="28" t="s">
        <v>31</v>
      </c>
      <c r="E24" s="29">
        <v>24</v>
      </c>
      <c r="F24" s="29">
        <v>1998</v>
      </c>
      <c r="G24" s="30">
        <f t="shared" si="6"/>
        <v>16.132000000000001</v>
      </c>
      <c r="H24" s="30">
        <v>0</v>
      </c>
      <c r="I24" s="30">
        <v>0</v>
      </c>
      <c r="J24" s="30">
        <v>16.132000000000001</v>
      </c>
      <c r="K24" s="30">
        <v>1274.6600000000001</v>
      </c>
      <c r="L24" s="30">
        <f t="shared" si="7"/>
        <v>16.132000000000001</v>
      </c>
      <c r="M24" s="30">
        <v>1274.6600000000001</v>
      </c>
      <c r="N24" s="31">
        <f t="shared" si="2"/>
        <v>1.2655923932656552E-2</v>
      </c>
      <c r="O24" s="32">
        <v>106.93</v>
      </c>
      <c r="P24" s="33">
        <f t="shared" si="8"/>
        <v>1.3532979461189651</v>
      </c>
      <c r="Q24" s="33">
        <f t="shared" si="9"/>
        <v>759.35543595939316</v>
      </c>
      <c r="R24" s="42">
        <f t="shared" si="10"/>
        <v>81.197876767137913</v>
      </c>
    </row>
    <row r="25" spans="1:22" ht="15" customHeight="1" x14ac:dyDescent="0.2">
      <c r="A25" s="629"/>
      <c r="B25" s="367">
        <v>17</v>
      </c>
      <c r="C25" s="236" t="s">
        <v>72</v>
      </c>
      <c r="D25" s="137" t="s">
        <v>31</v>
      </c>
      <c r="E25" s="135">
        <v>33</v>
      </c>
      <c r="F25" s="135">
        <v>1987</v>
      </c>
      <c r="G25" s="136">
        <f t="shared" si="6"/>
        <v>25.100999999999999</v>
      </c>
      <c r="H25" s="136">
        <v>0</v>
      </c>
      <c r="I25" s="136">
        <v>0</v>
      </c>
      <c r="J25" s="136">
        <v>25.100999999999999</v>
      </c>
      <c r="K25" s="137">
        <v>1981.22</v>
      </c>
      <c r="L25" s="136">
        <f t="shared" si="7"/>
        <v>25.100999999999999</v>
      </c>
      <c r="M25" s="137">
        <v>1981.22</v>
      </c>
      <c r="N25" s="31">
        <f t="shared" si="2"/>
        <v>1.2669466288448531E-2</v>
      </c>
      <c r="O25" s="32">
        <v>106.93</v>
      </c>
      <c r="P25" s="139">
        <f t="shared" si="8"/>
        <v>1.3547460302238015</v>
      </c>
      <c r="Q25" s="139">
        <f t="shared" si="9"/>
        <v>760.16797730691189</v>
      </c>
      <c r="R25" s="140">
        <f t="shared" si="10"/>
        <v>81.284761813428091</v>
      </c>
    </row>
    <row r="26" spans="1:22" ht="15" customHeight="1" x14ac:dyDescent="0.25">
      <c r="A26" s="629"/>
      <c r="B26" s="294">
        <v>18</v>
      </c>
      <c r="C26" s="224" t="s">
        <v>40</v>
      </c>
      <c r="D26" s="28" t="s">
        <v>31</v>
      </c>
      <c r="E26" s="29">
        <v>18</v>
      </c>
      <c r="F26" s="29"/>
      <c r="G26" s="30">
        <f t="shared" si="6"/>
        <v>12.395</v>
      </c>
      <c r="H26" s="30">
        <v>3.2130000000000001</v>
      </c>
      <c r="I26" s="30">
        <v>0.184</v>
      </c>
      <c r="J26" s="30">
        <v>8.9979999999999993</v>
      </c>
      <c r="K26" s="28">
        <v>704.53</v>
      </c>
      <c r="L26" s="30">
        <f t="shared" si="7"/>
        <v>8.9979999999999993</v>
      </c>
      <c r="M26" s="28">
        <v>704.53</v>
      </c>
      <c r="N26" s="31">
        <f t="shared" si="2"/>
        <v>1.2771634990703022E-2</v>
      </c>
      <c r="O26" s="32">
        <v>106.93</v>
      </c>
      <c r="P26" s="33">
        <f t="shared" si="8"/>
        <v>1.3656709295558742</v>
      </c>
      <c r="Q26" s="33">
        <f t="shared" si="9"/>
        <v>766.2980994421813</v>
      </c>
      <c r="R26" s="42">
        <f t="shared" si="10"/>
        <v>81.940255773352447</v>
      </c>
      <c r="V26"/>
    </row>
    <row r="27" spans="1:22" s="19" customFormat="1" ht="15" customHeight="1" x14ac:dyDescent="0.2">
      <c r="A27" s="629"/>
      <c r="B27" s="290">
        <v>19</v>
      </c>
      <c r="C27" s="315" t="s">
        <v>43</v>
      </c>
      <c r="D27" s="216" t="s">
        <v>31</v>
      </c>
      <c r="E27" s="217">
        <v>8</v>
      </c>
      <c r="F27" s="217">
        <v>1966</v>
      </c>
      <c r="G27" s="218">
        <f t="shared" si="6"/>
        <v>4.5419999999999998</v>
      </c>
      <c r="H27" s="218">
        <v>0</v>
      </c>
      <c r="I27" s="218">
        <v>0</v>
      </c>
      <c r="J27" s="218">
        <v>4.5419999999999998</v>
      </c>
      <c r="K27" s="218">
        <v>353.96</v>
      </c>
      <c r="L27" s="218">
        <f t="shared" si="7"/>
        <v>4.5419999999999998</v>
      </c>
      <c r="M27" s="218">
        <v>353.96</v>
      </c>
      <c r="N27" s="219">
        <f t="shared" si="2"/>
        <v>1.2831958413380043E-2</v>
      </c>
      <c r="O27" s="32">
        <v>106.93</v>
      </c>
      <c r="P27" s="220">
        <f t="shared" si="8"/>
        <v>1.3721213131427281</v>
      </c>
      <c r="Q27" s="220">
        <f t="shared" si="9"/>
        <v>769.91750480280268</v>
      </c>
      <c r="R27" s="221">
        <f t="shared" si="10"/>
        <v>82.327278788563689</v>
      </c>
      <c r="S27" s="18"/>
      <c r="T27" s="18"/>
      <c r="U27" s="18"/>
    </row>
    <row r="28" spans="1:22" ht="14.25" customHeight="1" x14ac:dyDescent="0.2">
      <c r="A28" s="629"/>
      <c r="B28" s="294">
        <v>20</v>
      </c>
      <c r="C28" s="225" t="s">
        <v>60</v>
      </c>
      <c r="D28" s="59" t="s">
        <v>47</v>
      </c>
      <c r="E28" s="29">
        <v>1</v>
      </c>
      <c r="F28" s="29"/>
      <c r="G28" s="30">
        <f t="shared" si="6"/>
        <v>0.65300000000000002</v>
      </c>
      <c r="H28" s="30">
        <v>0</v>
      </c>
      <c r="I28" s="30">
        <v>0</v>
      </c>
      <c r="J28" s="30">
        <v>0.65300000000000002</v>
      </c>
      <c r="K28" s="28">
        <v>47</v>
      </c>
      <c r="L28" s="30">
        <f t="shared" si="7"/>
        <v>0.65300000000000002</v>
      </c>
      <c r="M28" s="28">
        <v>47</v>
      </c>
      <c r="N28" s="31">
        <f t="shared" si="2"/>
        <v>1.3893617021276596E-2</v>
      </c>
      <c r="O28" s="32">
        <v>106.93</v>
      </c>
      <c r="P28" s="33">
        <f t="shared" si="8"/>
        <v>1.4856444680851064</v>
      </c>
      <c r="Q28" s="33">
        <f t="shared" si="9"/>
        <v>833.61702127659578</v>
      </c>
      <c r="R28" s="42">
        <f t="shared" si="10"/>
        <v>89.138668085106389</v>
      </c>
    </row>
    <row r="29" spans="1:22" ht="15.75" customHeight="1" x14ac:dyDescent="0.2">
      <c r="A29" s="629"/>
      <c r="B29" s="294">
        <v>21</v>
      </c>
      <c r="C29" s="224" t="s">
        <v>53</v>
      </c>
      <c r="D29" s="59" t="s">
        <v>31</v>
      </c>
      <c r="E29" s="29">
        <v>7</v>
      </c>
      <c r="F29" s="29">
        <v>1964</v>
      </c>
      <c r="G29" s="30">
        <f t="shared" si="6"/>
        <v>4.577</v>
      </c>
      <c r="H29" s="30">
        <v>0</v>
      </c>
      <c r="I29" s="30">
        <v>0</v>
      </c>
      <c r="J29" s="30">
        <v>4.577</v>
      </c>
      <c r="K29" s="28">
        <v>310.77</v>
      </c>
      <c r="L29" s="30">
        <f t="shared" si="7"/>
        <v>4.577</v>
      </c>
      <c r="M29" s="28">
        <v>310.77</v>
      </c>
      <c r="N29" s="31">
        <f t="shared" si="2"/>
        <v>1.4727933841747917E-2</v>
      </c>
      <c r="O29" s="32">
        <v>106.93</v>
      </c>
      <c r="P29" s="33">
        <f t="shared" si="8"/>
        <v>1.5748579656981048</v>
      </c>
      <c r="Q29" s="33">
        <f t="shared" si="9"/>
        <v>883.67603050487503</v>
      </c>
      <c r="R29" s="42">
        <f t="shared" si="10"/>
        <v>94.491477941886288</v>
      </c>
    </row>
    <row r="30" spans="1:22" ht="15" customHeight="1" x14ac:dyDescent="0.2">
      <c r="A30" s="629"/>
      <c r="B30" s="294">
        <v>22</v>
      </c>
      <c r="C30" s="224" t="s">
        <v>99</v>
      </c>
      <c r="D30" s="59" t="s">
        <v>47</v>
      </c>
      <c r="E30" s="29">
        <v>8</v>
      </c>
      <c r="F30" s="29"/>
      <c r="G30" s="30">
        <f t="shared" si="6"/>
        <v>7.282</v>
      </c>
      <c r="H30" s="30">
        <v>0</v>
      </c>
      <c r="I30" s="30">
        <v>0</v>
      </c>
      <c r="J30" s="30">
        <v>7.282</v>
      </c>
      <c r="K30" s="28">
        <v>488.96</v>
      </c>
      <c r="L30" s="30">
        <f t="shared" si="7"/>
        <v>7.282</v>
      </c>
      <c r="M30" s="28">
        <v>488.96</v>
      </c>
      <c r="N30" s="31">
        <f t="shared" si="2"/>
        <v>1.4892833769633509E-2</v>
      </c>
      <c r="O30" s="32">
        <v>106.93</v>
      </c>
      <c r="P30" s="33">
        <f t="shared" si="8"/>
        <v>1.5924907149869112</v>
      </c>
      <c r="Q30" s="33">
        <f t="shared" si="9"/>
        <v>893.57002617801049</v>
      </c>
      <c r="R30" s="42">
        <f t="shared" si="10"/>
        <v>95.549442899214668</v>
      </c>
    </row>
    <row r="31" spans="1:22" ht="15.75" customHeight="1" thickBot="1" x14ac:dyDescent="0.25">
      <c r="A31" s="633"/>
      <c r="B31" s="298">
        <v>23</v>
      </c>
      <c r="C31" s="484" t="s">
        <v>101</v>
      </c>
      <c r="D31" s="300" t="s">
        <v>47</v>
      </c>
      <c r="E31" s="260">
        <v>12</v>
      </c>
      <c r="F31" s="260"/>
      <c r="G31" s="261">
        <f t="shared" si="6"/>
        <v>12.561999999999999</v>
      </c>
      <c r="H31" s="261">
        <v>0</v>
      </c>
      <c r="I31" s="261">
        <v>0</v>
      </c>
      <c r="J31" s="261">
        <v>12.561999999999999</v>
      </c>
      <c r="K31" s="258">
        <v>731.56</v>
      </c>
      <c r="L31" s="261">
        <f t="shared" si="7"/>
        <v>12.561999999999999</v>
      </c>
      <c r="M31" s="258">
        <v>731.56</v>
      </c>
      <c r="N31" s="262">
        <f t="shared" si="2"/>
        <v>1.7171523866805184E-2</v>
      </c>
      <c r="O31" s="263">
        <v>106.93</v>
      </c>
      <c r="P31" s="264">
        <f t="shared" si="8"/>
        <v>1.8361510470774784</v>
      </c>
      <c r="Q31" s="264">
        <f t="shared" si="9"/>
        <v>1030.2914320083109</v>
      </c>
      <c r="R31" s="265">
        <f t="shared" si="10"/>
        <v>110.16906282464871</v>
      </c>
    </row>
    <row r="32" spans="1:22" ht="15" customHeight="1" x14ac:dyDescent="0.2">
      <c r="A32" s="630" t="s">
        <v>83</v>
      </c>
      <c r="B32" s="289">
        <v>24</v>
      </c>
      <c r="C32" s="242" t="s">
        <v>75</v>
      </c>
      <c r="D32" s="144" t="s">
        <v>47</v>
      </c>
      <c r="E32" s="145">
        <v>8</v>
      </c>
      <c r="F32" s="145">
        <v>1966</v>
      </c>
      <c r="G32" s="146">
        <f t="shared" si="6"/>
        <v>6.2640000000000002</v>
      </c>
      <c r="H32" s="146">
        <v>0</v>
      </c>
      <c r="I32" s="146">
        <v>0</v>
      </c>
      <c r="J32" s="146">
        <v>6.2640000000000002</v>
      </c>
      <c r="K32" s="146">
        <v>350.82</v>
      </c>
      <c r="L32" s="146">
        <f t="shared" si="7"/>
        <v>6.2640000000000002</v>
      </c>
      <c r="M32" s="146">
        <v>350.82</v>
      </c>
      <c r="N32" s="147">
        <f t="shared" si="2"/>
        <v>1.7855310415597743E-2</v>
      </c>
      <c r="O32" s="92">
        <v>106.93</v>
      </c>
      <c r="P32" s="148">
        <f t="shared" si="8"/>
        <v>1.9092683427398667</v>
      </c>
      <c r="Q32" s="148">
        <f t="shared" si="9"/>
        <v>1071.3186249358646</v>
      </c>
      <c r="R32" s="149">
        <f t="shared" si="10"/>
        <v>114.55610056439201</v>
      </c>
    </row>
    <row r="33" spans="1:18" s="19" customFormat="1" ht="15" customHeight="1" x14ac:dyDescent="0.2">
      <c r="A33" s="631"/>
      <c r="B33" s="246">
        <v>25</v>
      </c>
      <c r="C33" s="240" t="s">
        <v>66</v>
      </c>
      <c r="D33" s="90" t="s">
        <v>47</v>
      </c>
      <c r="E33" s="87">
        <v>45</v>
      </c>
      <c r="F33" s="87">
        <v>1972</v>
      </c>
      <c r="G33" s="89">
        <f t="shared" si="6"/>
        <v>27.76</v>
      </c>
      <c r="H33" s="89">
        <v>0</v>
      </c>
      <c r="I33" s="89">
        <v>0</v>
      </c>
      <c r="J33" s="89">
        <v>27.76</v>
      </c>
      <c r="K33" s="89">
        <v>1525.98</v>
      </c>
      <c r="L33" s="89">
        <f t="shared" si="7"/>
        <v>27.76</v>
      </c>
      <c r="M33" s="89">
        <v>1525.98</v>
      </c>
      <c r="N33" s="91">
        <f t="shared" si="2"/>
        <v>1.8191588356334946E-2</v>
      </c>
      <c r="O33" s="104">
        <v>106.93</v>
      </c>
      <c r="P33" s="93">
        <f t="shared" si="8"/>
        <v>1.9452265429428959</v>
      </c>
      <c r="Q33" s="93">
        <f t="shared" si="9"/>
        <v>1091.4953013800969</v>
      </c>
      <c r="R33" s="94">
        <f t="shared" si="10"/>
        <v>116.71359257657376</v>
      </c>
    </row>
    <row r="34" spans="1:18" ht="14.25" customHeight="1" x14ac:dyDescent="0.2">
      <c r="A34" s="631"/>
      <c r="B34" s="544">
        <v>26</v>
      </c>
      <c r="C34" s="239" t="s">
        <v>73</v>
      </c>
      <c r="D34" s="143" t="s">
        <v>47</v>
      </c>
      <c r="E34" s="145">
        <v>5</v>
      </c>
      <c r="F34" s="145">
        <v>1973</v>
      </c>
      <c r="G34" s="146">
        <f t="shared" si="6"/>
        <v>6.9390000000000001</v>
      </c>
      <c r="H34" s="146">
        <v>0</v>
      </c>
      <c r="I34" s="146">
        <v>0</v>
      </c>
      <c r="J34" s="146">
        <v>6.9390000000000001</v>
      </c>
      <c r="K34" s="144">
        <v>374.02</v>
      </c>
      <c r="L34" s="146">
        <f t="shared" si="7"/>
        <v>6.9390000000000001</v>
      </c>
      <c r="M34" s="144">
        <v>374.02</v>
      </c>
      <c r="N34" s="485">
        <f t="shared" si="2"/>
        <v>1.8552483824394419E-2</v>
      </c>
      <c r="O34" s="104">
        <v>106.93</v>
      </c>
      <c r="P34" s="148">
        <f t="shared" si="8"/>
        <v>1.9838170953424954</v>
      </c>
      <c r="Q34" s="148">
        <f t="shared" si="9"/>
        <v>1113.1490294636653</v>
      </c>
      <c r="R34" s="149">
        <f t="shared" si="10"/>
        <v>119.02902572054975</v>
      </c>
    </row>
    <row r="35" spans="1:18" ht="12.75" customHeight="1" x14ac:dyDescent="0.2">
      <c r="A35" s="631"/>
      <c r="B35" s="545">
        <v>27</v>
      </c>
      <c r="C35" s="240" t="s">
        <v>85</v>
      </c>
      <c r="D35" s="90" t="s">
        <v>47</v>
      </c>
      <c r="E35" s="87">
        <v>20</v>
      </c>
      <c r="F35" s="87">
        <v>1988</v>
      </c>
      <c r="G35" s="89">
        <f t="shared" si="6"/>
        <v>14.288</v>
      </c>
      <c r="H35" s="89">
        <v>0</v>
      </c>
      <c r="I35" s="89">
        <v>0</v>
      </c>
      <c r="J35" s="89">
        <v>14.288</v>
      </c>
      <c r="K35" s="89">
        <v>1073.3399999999999</v>
      </c>
      <c r="L35" s="89">
        <f t="shared" si="7"/>
        <v>14.288</v>
      </c>
      <c r="M35" s="89">
        <v>752.43</v>
      </c>
      <c r="N35" s="91">
        <f t="shared" si="2"/>
        <v>1.8989141847082121E-2</v>
      </c>
      <c r="O35" s="104">
        <v>106.93</v>
      </c>
      <c r="P35" s="93">
        <f t="shared" si="8"/>
        <v>2.0305089377084915</v>
      </c>
      <c r="Q35" s="93">
        <f t="shared" si="9"/>
        <v>1139.3485108249272</v>
      </c>
      <c r="R35" s="94">
        <f t="shared" si="10"/>
        <v>121.83053626250947</v>
      </c>
    </row>
    <row r="36" spans="1:18" ht="12.75" customHeight="1" x14ac:dyDescent="0.2">
      <c r="A36" s="631"/>
      <c r="B36" s="545">
        <v>28</v>
      </c>
      <c r="C36" s="240" t="s">
        <v>55</v>
      </c>
      <c r="D36" s="90" t="s">
        <v>47</v>
      </c>
      <c r="E36" s="87">
        <v>19</v>
      </c>
      <c r="F36" s="87">
        <v>1978</v>
      </c>
      <c r="G36" s="89">
        <f t="shared" si="6"/>
        <v>18.533999999999999</v>
      </c>
      <c r="H36" s="89">
        <v>0</v>
      </c>
      <c r="I36" s="89">
        <v>0</v>
      </c>
      <c r="J36" s="89">
        <v>18.533999999999999</v>
      </c>
      <c r="K36" s="89">
        <v>961.74</v>
      </c>
      <c r="L36" s="89">
        <f t="shared" si="7"/>
        <v>18.533999999999999</v>
      </c>
      <c r="M36" s="89">
        <v>961.74</v>
      </c>
      <c r="N36" s="91">
        <f t="shared" si="2"/>
        <v>1.9271320731174744E-2</v>
      </c>
      <c r="O36" s="104">
        <v>106.93</v>
      </c>
      <c r="P36" s="93">
        <f t="shared" si="8"/>
        <v>2.0606823257845153</v>
      </c>
      <c r="Q36" s="93">
        <f t="shared" si="9"/>
        <v>1156.2792438704846</v>
      </c>
      <c r="R36" s="94">
        <f t="shared" si="10"/>
        <v>123.64093954707093</v>
      </c>
    </row>
    <row r="37" spans="1:18" ht="13.5" customHeight="1" x14ac:dyDescent="0.2">
      <c r="A37" s="631"/>
      <c r="B37" s="545">
        <v>29</v>
      </c>
      <c r="C37" s="243" t="s">
        <v>46</v>
      </c>
      <c r="D37" s="128" t="s">
        <v>47</v>
      </c>
      <c r="E37" s="87">
        <v>18</v>
      </c>
      <c r="F37" s="87">
        <v>1973</v>
      </c>
      <c r="G37" s="89">
        <f t="shared" si="6"/>
        <v>25.684999999999999</v>
      </c>
      <c r="H37" s="89">
        <v>0</v>
      </c>
      <c r="I37" s="89">
        <v>0</v>
      </c>
      <c r="J37" s="89">
        <v>25.684999999999999</v>
      </c>
      <c r="K37" s="89">
        <v>1319.16</v>
      </c>
      <c r="L37" s="89">
        <f t="shared" si="7"/>
        <v>25.684999999999999</v>
      </c>
      <c r="M37" s="89">
        <v>1319.16</v>
      </c>
      <c r="N37" s="91">
        <f t="shared" si="2"/>
        <v>1.947072379392947E-2</v>
      </c>
      <c r="O37" s="104">
        <v>106.93</v>
      </c>
      <c r="P37" s="93">
        <f t="shared" si="8"/>
        <v>2.0820044952848784</v>
      </c>
      <c r="Q37" s="93">
        <f t="shared" si="9"/>
        <v>1168.2434276357683</v>
      </c>
      <c r="R37" s="94">
        <f t="shared" si="10"/>
        <v>124.92026971709271</v>
      </c>
    </row>
    <row r="38" spans="1:18" ht="12.75" customHeight="1" x14ac:dyDescent="0.2">
      <c r="A38" s="631"/>
      <c r="B38" s="545">
        <v>30</v>
      </c>
      <c r="C38" s="240" t="s">
        <v>88</v>
      </c>
      <c r="D38" s="90" t="s">
        <v>47</v>
      </c>
      <c r="E38" s="87">
        <v>20</v>
      </c>
      <c r="F38" s="87">
        <v>1981</v>
      </c>
      <c r="G38" s="89">
        <f t="shared" si="6"/>
        <v>22.109000000000002</v>
      </c>
      <c r="H38" s="89">
        <v>0</v>
      </c>
      <c r="I38" s="89">
        <v>0</v>
      </c>
      <c r="J38" s="89">
        <v>22.109000000000002</v>
      </c>
      <c r="K38" s="89">
        <v>1048.6600000000001</v>
      </c>
      <c r="L38" s="89">
        <f t="shared" si="7"/>
        <v>22.109000000000002</v>
      </c>
      <c r="M38" s="89">
        <v>1048.6600000000001</v>
      </c>
      <c r="N38" s="91">
        <f t="shared" si="2"/>
        <v>2.1083096523181966E-2</v>
      </c>
      <c r="O38" s="104">
        <v>106.93</v>
      </c>
      <c r="P38" s="93">
        <f t="shared" si="8"/>
        <v>2.2544155112238475</v>
      </c>
      <c r="Q38" s="93">
        <f t="shared" si="9"/>
        <v>1264.9857913909179</v>
      </c>
      <c r="R38" s="94">
        <f t="shared" si="10"/>
        <v>135.26493067343088</v>
      </c>
    </row>
    <row r="39" spans="1:18" ht="12.75" customHeight="1" x14ac:dyDescent="0.2">
      <c r="A39" s="631"/>
      <c r="B39" s="545">
        <v>31</v>
      </c>
      <c r="C39" s="240" t="s">
        <v>52</v>
      </c>
      <c r="D39" s="90" t="s">
        <v>47</v>
      </c>
      <c r="E39" s="87">
        <v>17</v>
      </c>
      <c r="F39" s="87">
        <v>1975</v>
      </c>
      <c r="G39" s="89">
        <f t="shared" si="6"/>
        <v>28.556999999999999</v>
      </c>
      <c r="H39" s="89">
        <v>0</v>
      </c>
      <c r="I39" s="89">
        <v>0</v>
      </c>
      <c r="J39" s="89">
        <v>28.556999999999999</v>
      </c>
      <c r="K39" s="89">
        <v>1315.92</v>
      </c>
      <c r="L39" s="89">
        <f t="shared" si="7"/>
        <v>28.556999999999999</v>
      </c>
      <c r="M39" s="89">
        <v>1315.92</v>
      </c>
      <c r="N39" s="91">
        <f t="shared" si="2"/>
        <v>2.1701167244209372E-2</v>
      </c>
      <c r="O39" s="104">
        <v>106.93</v>
      </c>
      <c r="P39" s="93">
        <f t="shared" si="8"/>
        <v>2.3205058134233081</v>
      </c>
      <c r="Q39" s="93">
        <f t="shared" si="9"/>
        <v>1302.0700346525623</v>
      </c>
      <c r="R39" s="94">
        <f t="shared" si="10"/>
        <v>139.23034880539851</v>
      </c>
    </row>
    <row r="40" spans="1:18" ht="12.75" customHeight="1" x14ac:dyDescent="0.2">
      <c r="A40" s="631"/>
      <c r="B40" s="545">
        <v>32</v>
      </c>
      <c r="C40" s="242" t="s">
        <v>59</v>
      </c>
      <c r="D40" s="144" t="s">
        <v>47</v>
      </c>
      <c r="E40" s="145">
        <v>8</v>
      </c>
      <c r="F40" s="145">
        <v>1970</v>
      </c>
      <c r="G40" s="146">
        <f t="shared" si="6"/>
        <v>9.1359999999999992</v>
      </c>
      <c r="H40" s="146">
        <v>0</v>
      </c>
      <c r="I40" s="146">
        <v>0</v>
      </c>
      <c r="J40" s="146">
        <v>9.1359999999999992</v>
      </c>
      <c r="K40" s="146">
        <v>412.7</v>
      </c>
      <c r="L40" s="146">
        <f t="shared" si="7"/>
        <v>9.1359999999999992</v>
      </c>
      <c r="M40" s="146">
        <v>412.7</v>
      </c>
      <c r="N40" s="91">
        <f t="shared" si="2"/>
        <v>2.2137145626362976E-2</v>
      </c>
      <c r="O40" s="104">
        <v>106.93</v>
      </c>
      <c r="P40" s="148">
        <f t="shared" si="8"/>
        <v>2.367124981826993</v>
      </c>
      <c r="Q40" s="148">
        <f t="shared" si="9"/>
        <v>1328.2287375817784</v>
      </c>
      <c r="R40" s="149">
        <f t="shared" si="10"/>
        <v>142.02749890961957</v>
      </c>
    </row>
    <row r="41" spans="1:18" ht="14.25" customHeight="1" x14ac:dyDescent="0.2">
      <c r="A41" s="631"/>
      <c r="B41" s="545">
        <v>33</v>
      </c>
      <c r="C41" s="240" t="s">
        <v>86</v>
      </c>
      <c r="D41" s="90" t="s">
        <v>47</v>
      </c>
      <c r="E41" s="87">
        <v>32</v>
      </c>
      <c r="F41" s="87"/>
      <c r="G41" s="89">
        <f t="shared" si="6"/>
        <v>37.779000000000003</v>
      </c>
      <c r="H41" s="89">
        <v>0</v>
      </c>
      <c r="I41" s="89">
        <v>0</v>
      </c>
      <c r="J41" s="89">
        <v>37.779000000000003</v>
      </c>
      <c r="K41" s="89">
        <v>1770.01</v>
      </c>
      <c r="L41" s="89">
        <f t="shared" si="7"/>
        <v>37.779000000000003</v>
      </c>
      <c r="M41" s="89">
        <v>1705.02</v>
      </c>
      <c r="N41" s="91">
        <f t="shared" ref="N41:N65" si="11">L41/M41</f>
        <v>2.2157511348840486E-2</v>
      </c>
      <c r="O41" s="104">
        <v>106.93</v>
      </c>
      <c r="P41" s="93">
        <f t="shared" si="8"/>
        <v>2.3693026885315134</v>
      </c>
      <c r="Q41" s="93">
        <f t="shared" si="9"/>
        <v>1329.4506809304291</v>
      </c>
      <c r="R41" s="94">
        <f t="shared" si="10"/>
        <v>142.15816131189078</v>
      </c>
    </row>
    <row r="42" spans="1:18" ht="12.75" customHeight="1" x14ac:dyDescent="0.2">
      <c r="A42" s="631"/>
      <c r="B42" s="545">
        <v>34</v>
      </c>
      <c r="C42" s="240" t="s">
        <v>54</v>
      </c>
      <c r="D42" s="88" t="s">
        <v>47</v>
      </c>
      <c r="E42" s="87">
        <v>18</v>
      </c>
      <c r="F42" s="87">
        <v>1964</v>
      </c>
      <c r="G42" s="89">
        <f t="shared" ref="G42:G65" si="12">H42+I42+J42</f>
        <v>18.007999999999999</v>
      </c>
      <c r="H42" s="89">
        <v>0</v>
      </c>
      <c r="I42" s="89">
        <v>0</v>
      </c>
      <c r="J42" s="89">
        <v>18.007999999999999</v>
      </c>
      <c r="K42" s="90">
        <v>801.57</v>
      </c>
      <c r="L42" s="89">
        <f t="shared" ref="L42:L65" si="13">J42</f>
        <v>18.007999999999999</v>
      </c>
      <c r="M42" s="90">
        <v>801.57</v>
      </c>
      <c r="N42" s="91">
        <f t="shared" si="11"/>
        <v>2.2465910650348687E-2</v>
      </c>
      <c r="O42" s="104">
        <v>106.93</v>
      </c>
      <c r="P42" s="93">
        <f t="shared" ref="P42:P65" si="14">N42*O42</f>
        <v>2.4022798258417852</v>
      </c>
      <c r="Q42" s="93">
        <f t="shared" ref="Q42:Q65" si="15">N42*60*1000</f>
        <v>1347.9546390209211</v>
      </c>
      <c r="R42" s="94">
        <f t="shared" ref="R42:R65" si="16">Q42*O42/1000</f>
        <v>144.13678955050713</v>
      </c>
    </row>
    <row r="43" spans="1:18" ht="12.75" customHeight="1" x14ac:dyDescent="0.2">
      <c r="A43" s="631"/>
      <c r="B43" s="545">
        <v>35</v>
      </c>
      <c r="C43" s="240" t="s">
        <v>57</v>
      </c>
      <c r="D43" s="88" t="s">
        <v>47</v>
      </c>
      <c r="E43" s="87">
        <v>10</v>
      </c>
      <c r="F43" s="87">
        <v>1973</v>
      </c>
      <c r="G43" s="89">
        <f t="shared" si="12"/>
        <v>18.068000000000001</v>
      </c>
      <c r="H43" s="89">
        <v>0</v>
      </c>
      <c r="I43" s="89">
        <v>0</v>
      </c>
      <c r="J43" s="89">
        <v>18.068000000000001</v>
      </c>
      <c r="K43" s="89">
        <v>796.55</v>
      </c>
      <c r="L43" s="89">
        <f t="shared" si="13"/>
        <v>18.068000000000001</v>
      </c>
      <c r="M43" s="89">
        <v>796.55</v>
      </c>
      <c r="N43" s="91">
        <f t="shared" si="11"/>
        <v>2.2682819659782815E-2</v>
      </c>
      <c r="O43" s="104">
        <v>106.93</v>
      </c>
      <c r="P43" s="93">
        <f t="shared" si="14"/>
        <v>2.4254739062205766</v>
      </c>
      <c r="Q43" s="93">
        <f t="shared" si="15"/>
        <v>1360.9691795869689</v>
      </c>
      <c r="R43" s="94">
        <f t="shared" si="16"/>
        <v>145.5284343732346</v>
      </c>
    </row>
    <row r="44" spans="1:18" ht="12.75" customHeight="1" x14ac:dyDescent="0.2">
      <c r="A44" s="631"/>
      <c r="B44" s="545">
        <v>36</v>
      </c>
      <c r="C44" s="240" t="s">
        <v>61</v>
      </c>
      <c r="D44" s="90" t="s">
        <v>47</v>
      </c>
      <c r="E44" s="87">
        <v>7</v>
      </c>
      <c r="F44" s="87">
        <v>1980</v>
      </c>
      <c r="G44" s="89">
        <f t="shared" si="12"/>
        <v>9.7919999999999998</v>
      </c>
      <c r="H44" s="89">
        <v>0</v>
      </c>
      <c r="I44" s="89">
        <v>0.97799999999999998</v>
      </c>
      <c r="J44" s="89">
        <v>8.8140000000000001</v>
      </c>
      <c r="K44" s="90">
        <v>374.68</v>
      </c>
      <c r="L44" s="89">
        <f t="shared" si="13"/>
        <v>8.8140000000000001</v>
      </c>
      <c r="M44" s="90">
        <v>374.68</v>
      </c>
      <c r="N44" s="91">
        <f t="shared" si="11"/>
        <v>2.3524073876374507E-2</v>
      </c>
      <c r="O44" s="104">
        <v>106.93</v>
      </c>
      <c r="P44" s="93">
        <f t="shared" si="14"/>
        <v>2.5154292196007262</v>
      </c>
      <c r="Q44" s="93">
        <f t="shared" si="15"/>
        <v>1411.4444325824704</v>
      </c>
      <c r="R44" s="93">
        <f t="shared" si="16"/>
        <v>150.92575317604357</v>
      </c>
    </row>
    <row r="45" spans="1:18" ht="12.75" customHeight="1" x14ac:dyDescent="0.2">
      <c r="A45" s="631"/>
      <c r="B45" s="544">
        <v>37</v>
      </c>
      <c r="C45" s="242" t="s">
        <v>49</v>
      </c>
      <c r="D45" s="143" t="s">
        <v>47</v>
      </c>
      <c r="E45" s="145">
        <v>7</v>
      </c>
      <c r="F45" s="145">
        <v>1975</v>
      </c>
      <c r="G45" s="146">
        <f t="shared" si="12"/>
        <v>13.569000000000001</v>
      </c>
      <c r="H45" s="146">
        <v>0</v>
      </c>
      <c r="I45" s="146">
        <v>0</v>
      </c>
      <c r="J45" s="146">
        <v>13.569000000000001</v>
      </c>
      <c r="K45" s="144">
        <v>562.04999999999995</v>
      </c>
      <c r="L45" s="146">
        <f t="shared" si="13"/>
        <v>13.569000000000001</v>
      </c>
      <c r="M45" s="144">
        <v>562.04999999999995</v>
      </c>
      <c r="N45" s="147">
        <f t="shared" si="11"/>
        <v>2.4141980250867365E-2</v>
      </c>
      <c r="O45" s="104">
        <v>106.93</v>
      </c>
      <c r="P45" s="148">
        <f t="shared" si="14"/>
        <v>2.5815019482252475</v>
      </c>
      <c r="Q45" s="148">
        <f t="shared" si="15"/>
        <v>1448.5188150520419</v>
      </c>
      <c r="R45" s="149">
        <f t="shared" si="16"/>
        <v>154.89011689351486</v>
      </c>
    </row>
    <row r="46" spans="1:18" ht="12.75" customHeight="1" x14ac:dyDescent="0.2">
      <c r="A46" s="631"/>
      <c r="B46" s="544">
        <v>38</v>
      </c>
      <c r="C46" s="242" t="s">
        <v>51</v>
      </c>
      <c r="D46" s="144" t="s">
        <v>47</v>
      </c>
      <c r="E46" s="145">
        <v>17</v>
      </c>
      <c r="F46" s="145">
        <v>1973</v>
      </c>
      <c r="G46" s="146">
        <f t="shared" si="12"/>
        <v>32.387</v>
      </c>
      <c r="H46" s="146">
        <v>0</v>
      </c>
      <c r="I46" s="146">
        <v>0</v>
      </c>
      <c r="J46" s="146">
        <v>32.387</v>
      </c>
      <c r="K46" s="146">
        <v>1317.97</v>
      </c>
      <c r="L46" s="146">
        <f t="shared" si="13"/>
        <v>32.387</v>
      </c>
      <c r="M46" s="146">
        <v>1317.97</v>
      </c>
      <c r="N46" s="91">
        <f t="shared" si="11"/>
        <v>2.4573396966547038E-2</v>
      </c>
      <c r="O46" s="104">
        <v>106.93</v>
      </c>
      <c r="P46" s="148">
        <f t="shared" si="14"/>
        <v>2.6276333376328749</v>
      </c>
      <c r="Q46" s="148">
        <f t="shared" si="15"/>
        <v>1474.4038179928223</v>
      </c>
      <c r="R46" s="149">
        <f t="shared" si="16"/>
        <v>157.65800025797247</v>
      </c>
    </row>
    <row r="47" spans="1:18" ht="12.75" customHeight="1" x14ac:dyDescent="0.2">
      <c r="A47" s="631"/>
      <c r="B47" s="544">
        <v>39</v>
      </c>
      <c r="C47" s="239" t="s">
        <v>62</v>
      </c>
      <c r="D47" s="143" t="s">
        <v>47</v>
      </c>
      <c r="E47" s="145">
        <v>10</v>
      </c>
      <c r="F47" s="145">
        <v>1982</v>
      </c>
      <c r="G47" s="146">
        <f t="shared" si="12"/>
        <v>15.116000000000001</v>
      </c>
      <c r="H47" s="146">
        <v>0.153</v>
      </c>
      <c r="I47" s="146">
        <v>0.10199999999999999</v>
      </c>
      <c r="J47" s="146">
        <v>14.861000000000001</v>
      </c>
      <c r="K47" s="144">
        <v>595.69000000000005</v>
      </c>
      <c r="L47" s="146">
        <f t="shared" si="13"/>
        <v>14.861000000000001</v>
      </c>
      <c r="M47" s="144">
        <v>595.69000000000005</v>
      </c>
      <c r="N47" s="91">
        <f t="shared" si="11"/>
        <v>2.4947539827762762E-2</v>
      </c>
      <c r="O47" s="104">
        <v>106.93</v>
      </c>
      <c r="P47" s="148">
        <f t="shared" si="14"/>
        <v>2.6676404337826725</v>
      </c>
      <c r="Q47" s="148">
        <f t="shared" si="15"/>
        <v>1496.8523896657657</v>
      </c>
      <c r="R47" s="149">
        <f t="shared" si="16"/>
        <v>160.05842602696035</v>
      </c>
    </row>
    <row r="48" spans="1:18" ht="12" customHeight="1" x14ac:dyDescent="0.2">
      <c r="A48" s="631"/>
      <c r="B48" s="545">
        <v>40</v>
      </c>
      <c r="C48" s="240" t="s">
        <v>77</v>
      </c>
      <c r="D48" s="90" t="s">
        <v>47</v>
      </c>
      <c r="E48" s="87">
        <v>14</v>
      </c>
      <c r="F48" s="87">
        <v>1966</v>
      </c>
      <c r="G48" s="89">
        <f t="shared" si="12"/>
        <v>12.53</v>
      </c>
      <c r="H48" s="89">
        <v>0</v>
      </c>
      <c r="I48" s="89">
        <v>0</v>
      </c>
      <c r="J48" s="89">
        <v>12.53</v>
      </c>
      <c r="K48" s="89">
        <v>487.55</v>
      </c>
      <c r="L48" s="89">
        <f t="shared" si="13"/>
        <v>12.53</v>
      </c>
      <c r="M48" s="89">
        <v>487.55</v>
      </c>
      <c r="N48" s="91">
        <f t="shared" si="11"/>
        <v>2.5699928212491025E-2</v>
      </c>
      <c r="O48" s="104">
        <v>106.93</v>
      </c>
      <c r="P48" s="93">
        <f t="shared" si="14"/>
        <v>2.7480933237616654</v>
      </c>
      <c r="Q48" s="93">
        <f t="shared" si="15"/>
        <v>1541.9956927494616</v>
      </c>
      <c r="R48" s="94">
        <f t="shared" si="16"/>
        <v>164.88559942569995</v>
      </c>
    </row>
    <row r="49" spans="1:18" ht="12" customHeight="1" x14ac:dyDescent="0.2">
      <c r="A49" s="631"/>
      <c r="B49" s="545">
        <v>41</v>
      </c>
      <c r="C49" s="240" t="s">
        <v>87</v>
      </c>
      <c r="D49" s="90" t="s">
        <v>47</v>
      </c>
      <c r="E49" s="87">
        <v>41</v>
      </c>
      <c r="F49" s="87">
        <v>1974</v>
      </c>
      <c r="G49" s="89">
        <f t="shared" si="12"/>
        <v>31.042999999999999</v>
      </c>
      <c r="H49" s="89">
        <v>0</v>
      </c>
      <c r="I49" s="89">
        <v>0</v>
      </c>
      <c r="J49" s="89">
        <v>31.042999999999999</v>
      </c>
      <c r="K49" s="89">
        <v>1275.3499999999999</v>
      </c>
      <c r="L49" s="89">
        <f t="shared" si="13"/>
        <v>31.042999999999999</v>
      </c>
      <c r="M49" s="89">
        <v>1205.51</v>
      </c>
      <c r="N49" s="91">
        <f t="shared" si="11"/>
        <v>2.5750926993554593E-2</v>
      </c>
      <c r="O49" s="104">
        <v>106.93</v>
      </c>
      <c r="P49" s="93">
        <f t="shared" si="14"/>
        <v>2.7535466234207928</v>
      </c>
      <c r="Q49" s="93">
        <f t="shared" si="15"/>
        <v>1545.0556196132757</v>
      </c>
      <c r="R49" s="94">
        <f t="shared" si="16"/>
        <v>165.21279740524758</v>
      </c>
    </row>
    <row r="50" spans="1:18" ht="12" customHeight="1" thickBot="1" x14ac:dyDescent="0.25">
      <c r="A50" s="632"/>
      <c r="B50" s="550">
        <v>42</v>
      </c>
      <c r="C50" s="551" t="s">
        <v>70</v>
      </c>
      <c r="D50" s="178" t="s">
        <v>47</v>
      </c>
      <c r="E50" s="106">
        <v>7</v>
      </c>
      <c r="F50" s="106">
        <v>1969</v>
      </c>
      <c r="G50" s="107">
        <f t="shared" si="12"/>
        <v>8.8629999999999995</v>
      </c>
      <c r="H50" s="107">
        <v>0</v>
      </c>
      <c r="I50" s="107">
        <v>0</v>
      </c>
      <c r="J50" s="107">
        <v>8.8629999999999995</v>
      </c>
      <c r="K50" s="108">
        <v>341.47</v>
      </c>
      <c r="L50" s="107">
        <f t="shared" si="13"/>
        <v>8.8629999999999995</v>
      </c>
      <c r="M50" s="108">
        <v>341.47</v>
      </c>
      <c r="N50" s="109">
        <f t="shared" si="11"/>
        <v>2.5955428002459948E-2</v>
      </c>
      <c r="O50" s="179">
        <v>106.93</v>
      </c>
      <c r="P50" s="110">
        <f t="shared" si="14"/>
        <v>2.7754139163030422</v>
      </c>
      <c r="Q50" s="110">
        <f t="shared" si="15"/>
        <v>1557.325680147597</v>
      </c>
      <c r="R50" s="110">
        <f t="shared" si="16"/>
        <v>166.52483497818255</v>
      </c>
    </row>
    <row r="51" spans="1:18" ht="12.75" customHeight="1" x14ac:dyDescent="0.2">
      <c r="A51" s="588" t="s">
        <v>84</v>
      </c>
      <c r="B51" s="255">
        <v>43</v>
      </c>
      <c r="C51" s="248" t="s">
        <v>64</v>
      </c>
      <c r="D51" s="171" t="s">
        <v>47</v>
      </c>
      <c r="E51" s="172">
        <v>17</v>
      </c>
      <c r="F51" s="172">
        <v>1969</v>
      </c>
      <c r="G51" s="173">
        <f t="shared" si="12"/>
        <v>19.428000000000001</v>
      </c>
      <c r="H51" s="173">
        <v>0</v>
      </c>
      <c r="I51" s="173">
        <v>0</v>
      </c>
      <c r="J51" s="173">
        <v>19.428000000000001</v>
      </c>
      <c r="K51" s="174">
        <v>744.88</v>
      </c>
      <c r="L51" s="173">
        <f t="shared" si="13"/>
        <v>19.428000000000001</v>
      </c>
      <c r="M51" s="174">
        <v>744.88</v>
      </c>
      <c r="N51" s="175">
        <f t="shared" si="11"/>
        <v>2.6082053485125122E-2</v>
      </c>
      <c r="O51" s="158">
        <v>106.93</v>
      </c>
      <c r="P51" s="176">
        <f t="shared" si="14"/>
        <v>2.7889539791644293</v>
      </c>
      <c r="Q51" s="176">
        <f t="shared" si="15"/>
        <v>1564.9232091075073</v>
      </c>
      <c r="R51" s="177">
        <f t="shared" si="16"/>
        <v>167.33723874986578</v>
      </c>
    </row>
    <row r="52" spans="1:18" s="24" customFormat="1" ht="12" customHeight="1" x14ac:dyDescent="0.2">
      <c r="A52" s="589"/>
      <c r="B52" s="305">
        <v>44</v>
      </c>
      <c r="C52" s="249" t="s">
        <v>68</v>
      </c>
      <c r="D52" s="114" t="s">
        <v>47</v>
      </c>
      <c r="E52" s="43">
        <v>7</v>
      </c>
      <c r="F52" s="43">
        <v>1984</v>
      </c>
      <c r="G52" s="113">
        <f t="shared" si="12"/>
        <v>7.8460000000000001</v>
      </c>
      <c r="H52" s="113">
        <v>0</v>
      </c>
      <c r="I52" s="113">
        <v>0</v>
      </c>
      <c r="J52" s="113">
        <v>7.8460000000000001</v>
      </c>
      <c r="K52" s="113">
        <v>300.69</v>
      </c>
      <c r="L52" s="113">
        <f t="shared" si="13"/>
        <v>7.8460000000000001</v>
      </c>
      <c r="M52" s="113">
        <v>300.69</v>
      </c>
      <c r="N52" s="115">
        <f t="shared" si="11"/>
        <v>2.6093318700322592E-2</v>
      </c>
      <c r="O52" s="48">
        <v>106.93</v>
      </c>
      <c r="P52" s="116">
        <f t="shared" si="14"/>
        <v>2.7901585686254951</v>
      </c>
      <c r="Q52" s="552">
        <f t="shared" si="15"/>
        <v>1565.5991220193555</v>
      </c>
      <c r="R52" s="117">
        <f t="shared" si="16"/>
        <v>167.40951411752971</v>
      </c>
    </row>
    <row r="53" spans="1:18" ht="12" customHeight="1" x14ac:dyDescent="0.2">
      <c r="A53" s="589"/>
      <c r="B53" s="305">
        <v>45</v>
      </c>
      <c r="C53" s="249" t="s">
        <v>79</v>
      </c>
      <c r="D53" s="114" t="s">
        <v>47</v>
      </c>
      <c r="E53" s="43">
        <v>16</v>
      </c>
      <c r="F53" s="43">
        <v>1978</v>
      </c>
      <c r="G53" s="113">
        <f t="shared" si="12"/>
        <v>12.996</v>
      </c>
      <c r="H53" s="113">
        <v>0</v>
      </c>
      <c r="I53" s="113">
        <v>0</v>
      </c>
      <c r="J53" s="113">
        <v>12.996</v>
      </c>
      <c r="K53" s="113">
        <v>492.25</v>
      </c>
      <c r="L53" s="113">
        <f t="shared" si="13"/>
        <v>12.996</v>
      </c>
      <c r="M53" s="113">
        <v>492.25</v>
      </c>
      <c r="N53" s="47">
        <f t="shared" si="11"/>
        <v>2.6401218892839005E-2</v>
      </c>
      <c r="O53" s="48">
        <v>106.93</v>
      </c>
      <c r="P53" s="116">
        <f t="shared" si="14"/>
        <v>2.8230823362112751</v>
      </c>
      <c r="Q53" s="116">
        <f t="shared" si="15"/>
        <v>1584.0731335703401</v>
      </c>
      <c r="R53" s="117">
        <f t="shared" si="16"/>
        <v>169.38494017267649</v>
      </c>
    </row>
    <row r="54" spans="1:18" ht="12" customHeight="1" x14ac:dyDescent="0.2">
      <c r="A54" s="589"/>
      <c r="B54" s="256">
        <v>46</v>
      </c>
      <c r="C54" s="251" t="s">
        <v>67</v>
      </c>
      <c r="D54" s="50" t="s">
        <v>47</v>
      </c>
      <c r="E54" s="45">
        <v>1</v>
      </c>
      <c r="F54" s="45">
        <v>1984</v>
      </c>
      <c r="G54" s="46">
        <f t="shared" si="12"/>
        <v>1.591</v>
      </c>
      <c r="H54" s="46">
        <v>0</v>
      </c>
      <c r="I54" s="46">
        <v>0</v>
      </c>
      <c r="J54" s="46">
        <v>1.591</v>
      </c>
      <c r="K54" s="44">
        <v>60.09</v>
      </c>
      <c r="L54" s="46">
        <f t="shared" si="13"/>
        <v>1.591</v>
      </c>
      <c r="M54" s="44">
        <v>60.09</v>
      </c>
      <c r="N54" s="47">
        <f t="shared" si="11"/>
        <v>2.6476951239806954E-2</v>
      </c>
      <c r="O54" s="48">
        <v>106.93</v>
      </c>
      <c r="P54" s="49">
        <f t="shared" si="14"/>
        <v>2.8311803960725577</v>
      </c>
      <c r="Q54" s="49">
        <f t="shared" si="15"/>
        <v>1588.6170743884172</v>
      </c>
      <c r="R54" s="51">
        <f t="shared" si="16"/>
        <v>169.87082376435347</v>
      </c>
    </row>
    <row r="55" spans="1:18" ht="12" customHeight="1" x14ac:dyDescent="0.2">
      <c r="A55" s="589"/>
      <c r="B55" s="256">
        <v>47</v>
      </c>
      <c r="C55" s="251" t="s">
        <v>74</v>
      </c>
      <c r="D55" s="50" t="s">
        <v>47</v>
      </c>
      <c r="E55" s="45">
        <v>7</v>
      </c>
      <c r="F55" s="45">
        <v>1963</v>
      </c>
      <c r="G55" s="46">
        <f t="shared" si="12"/>
        <v>8.2379999999999995</v>
      </c>
      <c r="H55" s="46">
        <v>0</v>
      </c>
      <c r="I55" s="46">
        <v>0</v>
      </c>
      <c r="J55" s="46">
        <v>8.2379999999999995</v>
      </c>
      <c r="K55" s="44">
        <v>308.89</v>
      </c>
      <c r="L55" s="46">
        <f t="shared" si="13"/>
        <v>8.2379999999999995</v>
      </c>
      <c r="M55" s="44">
        <v>308.89</v>
      </c>
      <c r="N55" s="47">
        <f t="shared" si="11"/>
        <v>2.6669688238531514E-2</v>
      </c>
      <c r="O55" s="48">
        <v>106.93</v>
      </c>
      <c r="P55" s="49">
        <f t="shared" si="14"/>
        <v>2.8517897633461748</v>
      </c>
      <c r="Q55" s="49">
        <f t="shared" si="15"/>
        <v>1600.181294311891</v>
      </c>
      <c r="R55" s="51">
        <f t="shared" si="16"/>
        <v>171.10738580077052</v>
      </c>
    </row>
    <row r="56" spans="1:18" ht="13.5" customHeight="1" x14ac:dyDescent="0.2">
      <c r="A56" s="589"/>
      <c r="B56" s="305">
        <v>48</v>
      </c>
      <c r="C56" s="249" t="s">
        <v>65</v>
      </c>
      <c r="D56" s="114" t="s">
        <v>47</v>
      </c>
      <c r="E56" s="43">
        <v>6</v>
      </c>
      <c r="F56" s="43">
        <v>1971</v>
      </c>
      <c r="G56" s="113">
        <f t="shared" si="12"/>
        <v>8.9550000000000001</v>
      </c>
      <c r="H56" s="113">
        <v>0</v>
      </c>
      <c r="I56" s="113">
        <v>0</v>
      </c>
      <c r="J56" s="113">
        <v>8.9550000000000001</v>
      </c>
      <c r="K56" s="113">
        <v>328.45</v>
      </c>
      <c r="L56" s="113">
        <f t="shared" si="13"/>
        <v>8.9550000000000001</v>
      </c>
      <c r="M56" s="113">
        <v>328.45</v>
      </c>
      <c r="N56" s="115">
        <f t="shared" si="11"/>
        <v>2.7264423808798906E-2</v>
      </c>
      <c r="O56" s="48">
        <v>106.93</v>
      </c>
      <c r="P56" s="116">
        <f t="shared" si="14"/>
        <v>2.9153848378748672</v>
      </c>
      <c r="Q56" s="116">
        <f t="shared" si="15"/>
        <v>1635.8654285279345</v>
      </c>
      <c r="R56" s="117">
        <f t="shared" si="16"/>
        <v>174.92309027249203</v>
      </c>
    </row>
    <row r="57" spans="1:18" ht="12" customHeight="1" x14ac:dyDescent="0.2">
      <c r="A57" s="589"/>
      <c r="B57" s="256">
        <v>49</v>
      </c>
      <c r="C57" s="251" t="s">
        <v>69</v>
      </c>
      <c r="D57" s="50" t="s">
        <v>47</v>
      </c>
      <c r="E57" s="45">
        <v>24</v>
      </c>
      <c r="F57" s="45">
        <v>1964</v>
      </c>
      <c r="G57" s="46">
        <f t="shared" si="12"/>
        <v>28.373999999999999</v>
      </c>
      <c r="H57" s="46">
        <v>0.30599999999999999</v>
      </c>
      <c r="I57" s="46">
        <v>0.245</v>
      </c>
      <c r="J57" s="46">
        <v>27.823</v>
      </c>
      <c r="K57" s="44">
        <v>940.14</v>
      </c>
      <c r="L57" s="46">
        <f t="shared" si="13"/>
        <v>27.823</v>
      </c>
      <c r="M57" s="44">
        <v>940.14</v>
      </c>
      <c r="N57" s="47">
        <f t="shared" si="11"/>
        <v>2.9594528474482525E-2</v>
      </c>
      <c r="O57" s="48">
        <v>106.93</v>
      </c>
      <c r="P57" s="49">
        <f t="shared" si="14"/>
        <v>3.1645429297764167</v>
      </c>
      <c r="Q57" s="49">
        <f t="shared" si="15"/>
        <v>1775.6717084689515</v>
      </c>
      <c r="R57" s="51">
        <f t="shared" si="16"/>
        <v>189.87257578658497</v>
      </c>
    </row>
    <row r="58" spans="1:18" ht="12" customHeight="1" x14ac:dyDescent="0.2">
      <c r="A58" s="589"/>
      <c r="B58" s="256">
        <v>50</v>
      </c>
      <c r="C58" s="251" t="s">
        <v>63</v>
      </c>
      <c r="D58" s="50" t="s">
        <v>47</v>
      </c>
      <c r="E58" s="45">
        <v>11</v>
      </c>
      <c r="F58" s="45">
        <v>1977</v>
      </c>
      <c r="G58" s="46">
        <f t="shared" si="12"/>
        <v>20.536999999999999</v>
      </c>
      <c r="H58" s="46">
        <v>0</v>
      </c>
      <c r="I58" s="46">
        <v>0</v>
      </c>
      <c r="J58" s="46">
        <v>20.536999999999999</v>
      </c>
      <c r="K58" s="44">
        <v>687.63</v>
      </c>
      <c r="L58" s="46">
        <f t="shared" si="13"/>
        <v>20.536999999999999</v>
      </c>
      <c r="M58" s="44">
        <v>687.63</v>
      </c>
      <c r="N58" s="47">
        <f t="shared" si="11"/>
        <v>2.9866352544246178E-2</v>
      </c>
      <c r="O58" s="48">
        <v>106.93</v>
      </c>
      <c r="P58" s="49">
        <f t="shared" si="14"/>
        <v>3.193609077556244</v>
      </c>
      <c r="Q58" s="49">
        <f t="shared" si="15"/>
        <v>1791.9811526547705</v>
      </c>
      <c r="R58" s="51">
        <f t="shared" si="16"/>
        <v>191.6165446533746</v>
      </c>
    </row>
    <row r="59" spans="1:18" ht="14.25" customHeight="1" x14ac:dyDescent="0.2">
      <c r="A59" s="589"/>
      <c r="B59" s="256">
        <v>51</v>
      </c>
      <c r="C59" s="250" t="s">
        <v>76</v>
      </c>
      <c r="D59" s="44" t="s">
        <v>47</v>
      </c>
      <c r="E59" s="45">
        <v>4</v>
      </c>
      <c r="F59" s="45">
        <v>1973</v>
      </c>
      <c r="G59" s="46">
        <f t="shared" si="12"/>
        <v>5.4219999999999997</v>
      </c>
      <c r="H59" s="46">
        <v>0</v>
      </c>
      <c r="I59" s="46">
        <v>0</v>
      </c>
      <c r="J59" s="46">
        <v>5.4219999999999997</v>
      </c>
      <c r="K59" s="46">
        <v>174.77</v>
      </c>
      <c r="L59" s="46">
        <f t="shared" si="13"/>
        <v>5.4219999999999997</v>
      </c>
      <c r="M59" s="46">
        <v>174.77</v>
      </c>
      <c r="N59" s="47">
        <f t="shared" si="11"/>
        <v>3.1023631057961888E-2</v>
      </c>
      <c r="O59" s="48">
        <v>106.93</v>
      </c>
      <c r="P59" s="49">
        <f t="shared" si="14"/>
        <v>3.317356869027865</v>
      </c>
      <c r="Q59" s="49">
        <f t="shared" si="15"/>
        <v>1861.4178634777131</v>
      </c>
      <c r="R59" s="51">
        <f t="shared" si="16"/>
        <v>199.04141214167186</v>
      </c>
    </row>
    <row r="60" spans="1:18" ht="13.5" customHeight="1" x14ac:dyDescent="0.2">
      <c r="A60" s="589"/>
      <c r="B60" s="256">
        <v>52</v>
      </c>
      <c r="C60" s="251" t="s">
        <v>100</v>
      </c>
      <c r="D60" s="50" t="s">
        <v>47</v>
      </c>
      <c r="E60" s="45">
        <v>6</v>
      </c>
      <c r="F60" s="45"/>
      <c r="G60" s="46">
        <f t="shared" si="12"/>
        <v>6.9459999999999997</v>
      </c>
      <c r="H60" s="46">
        <v>0</v>
      </c>
      <c r="I60" s="46">
        <v>0</v>
      </c>
      <c r="J60" s="46">
        <v>6.9459999999999997</v>
      </c>
      <c r="K60" s="44">
        <v>220.29</v>
      </c>
      <c r="L60" s="46">
        <f t="shared" si="13"/>
        <v>6.9459999999999997</v>
      </c>
      <c r="M60" s="44">
        <v>220.29</v>
      </c>
      <c r="N60" s="47">
        <f t="shared" si="11"/>
        <v>3.1531163466339822E-2</v>
      </c>
      <c r="O60" s="48">
        <v>106.93</v>
      </c>
      <c r="P60" s="49">
        <f t="shared" si="14"/>
        <v>3.3716273094557172</v>
      </c>
      <c r="Q60" s="49">
        <f t="shared" si="15"/>
        <v>1891.8698079803894</v>
      </c>
      <c r="R60" s="51">
        <f t="shared" si="16"/>
        <v>202.29763856734306</v>
      </c>
    </row>
    <row r="61" spans="1:18" ht="13.5" customHeight="1" x14ac:dyDescent="0.2">
      <c r="A61" s="589"/>
      <c r="B61" s="256">
        <v>53</v>
      </c>
      <c r="C61" s="252" t="s">
        <v>56</v>
      </c>
      <c r="D61" s="50" t="s">
        <v>47</v>
      </c>
      <c r="E61" s="209">
        <v>11</v>
      </c>
      <c r="F61" s="209">
        <v>1978</v>
      </c>
      <c r="G61" s="46">
        <f t="shared" si="12"/>
        <v>21.22</v>
      </c>
      <c r="H61" s="210">
        <v>0</v>
      </c>
      <c r="I61" s="210">
        <v>0</v>
      </c>
      <c r="J61" s="210">
        <v>21.22</v>
      </c>
      <c r="K61" s="211">
        <v>669.02</v>
      </c>
      <c r="L61" s="210">
        <f t="shared" si="13"/>
        <v>21.22</v>
      </c>
      <c r="M61" s="211">
        <v>669.02</v>
      </c>
      <c r="N61" s="47">
        <f t="shared" si="11"/>
        <v>3.1718035335266508E-2</v>
      </c>
      <c r="O61" s="48">
        <v>106.93</v>
      </c>
      <c r="P61" s="49">
        <f t="shared" si="14"/>
        <v>3.3916095184000477</v>
      </c>
      <c r="Q61" s="213">
        <f t="shared" si="15"/>
        <v>1903.0821201159904</v>
      </c>
      <c r="R61" s="51">
        <f t="shared" si="16"/>
        <v>203.49657110400287</v>
      </c>
    </row>
    <row r="62" spans="1:18" ht="13.5" customHeight="1" x14ac:dyDescent="0.2">
      <c r="A62" s="589"/>
      <c r="B62" s="256">
        <v>54</v>
      </c>
      <c r="C62" s="253" t="s">
        <v>78</v>
      </c>
      <c r="D62" s="44" t="s">
        <v>47</v>
      </c>
      <c r="E62" s="209">
        <v>12</v>
      </c>
      <c r="F62" s="209">
        <v>1984</v>
      </c>
      <c r="G62" s="46">
        <f t="shared" si="12"/>
        <v>13.28</v>
      </c>
      <c r="H62" s="210">
        <v>0</v>
      </c>
      <c r="I62" s="210">
        <v>0</v>
      </c>
      <c r="J62" s="210">
        <v>13.28</v>
      </c>
      <c r="K62" s="210">
        <v>415.39</v>
      </c>
      <c r="L62" s="210">
        <f t="shared" si="13"/>
        <v>13.28</v>
      </c>
      <c r="M62" s="210">
        <v>415.39</v>
      </c>
      <c r="N62" s="47">
        <f t="shared" si="11"/>
        <v>3.1969955945015525E-2</v>
      </c>
      <c r="O62" s="48">
        <v>106.93</v>
      </c>
      <c r="P62" s="213">
        <f t="shared" si="14"/>
        <v>3.4185473892005103</v>
      </c>
      <c r="Q62" s="213">
        <f t="shared" si="15"/>
        <v>1918.1973567009316</v>
      </c>
      <c r="R62" s="214">
        <f t="shared" si="16"/>
        <v>205.11284335203061</v>
      </c>
    </row>
    <row r="63" spans="1:18" ht="13.5" customHeight="1" x14ac:dyDescent="0.2">
      <c r="A63" s="589"/>
      <c r="B63" s="256">
        <v>55</v>
      </c>
      <c r="C63" s="253" t="s">
        <v>58</v>
      </c>
      <c r="D63" s="44" t="s">
        <v>47</v>
      </c>
      <c r="E63" s="209">
        <v>8</v>
      </c>
      <c r="F63" s="209">
        <v>1965</v>
      </c>
      <c r="G63" s="46">
        <f t="shared" si="12"/>
        <v>12.981999999999999</v>
      </c>
      <c r="H63" s="210">
        <v>0</v>
      </c>
      <c r="I63" s="210">
        <v>0</v>
      </c>
      <c r="J63" s="210">
        <v>12.981999999999999</v>
      </c>
      <c r="K63" s="210">
        <v>398.85</v>
      </c>
      <c r="L63" s="210">
        <f t="shared" si="13"/>
        <v>12.981999999999999</v>
      </c>
      <c r="M63" s="210">
        <v>398.85</v>
      </c>
      <c r="N63" s="47">
        <f t="shared" si="11"/>
        <v>3.2548577159333077E-2</v>
      </c>
      <c r="O63" s="48">
        <v>106.93</v>
      </c>
      <c r="P63" s="213">
        <f t="shared" si="14"/>
        <v>3.4804193556474861</v>
      </c>
      <c r="Q63" s="213">
        <f t="shared" si="15"/>
        <v>1952.9146295599846</v>
      </c>
      <c r="R63" s="214">
        <f t="shared" si="16"/>
        <v>208.82516133884917</v>
      </c>
    </row>
    <row r="64" spans="1:18" ht="13.5" customHeight="1" x14ac:dyDescent="0.2">
      <c r="A64" s="589"/>
      <c r="B64" s="256">
        <v>56</v>
      </c>
      <c r="C64" s="252" t="s">
        <v>102</v>
      </c>
      <c r="D64" s="50" t="s">
        <v>47</v>
      </c>
      <c r="E64" s="209">
        <v>12</v>
      </c>
      <c r="F64" s="209">
        <v>1969</v>
      </c>
      <c r="G64" s="46">
        <f t="shared" si="12"/>
        <v>18.640999999999998</v>
      </c>
      <c r="H64" s="210">
        <v>0</v>
      </c>
      <c r="I64" s="210">
        <v>0</v>
      </c>
      <c r="J64" s="210">
        <v>18.640999999999998</v>
      </c>
      <c r="K64" s="211">
        <v>544.66</v>
      </c>
      <c r="L64" s="210">
        <f t="shared" si="13"/>
        <v>18.640999999999998</v>
      </c>
      <c r="M64" s="211">
        <v>544.66</v>
      </c>
      <c r="N64" s="47">
        <f t="shared" si="11"/>
        <v>3.4225021114089524E-2</v>
      </c>
      <c r="O64" s="48">
        <v>106.93</v>
      </c>
      <c r="P64" s="213">
        <f t="shared" si="14"/>
        <v>3.659681507729593</v>
      </c>
      <c r="Q64" s="213">
        <f t="shared" si="15"/>
        <v>2053.5012668453714</v>
      </c>
      <c r="R64" s="214">
        <f t="shared" si="16"/>
        <v>219.58089046377557</v>
      </c>
    </row>
    <row r="65" spans="1:18" ht="12.75" customHeight="1" thickBot="1" x14ac:dyDescent="0.25">
      <c r="A65" s="590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12"/>
        <v>4.883</v>
      </c>
      <c r="H65" s="54">
        <v>0</v>
      </c>
      <c r="I65" s="54">
        <v>0</v>
      </c>
      <c r="J65" s="54">
        <v>4.883</v>
      </c>
      <c r="K65" s="54">
        <v>108.3</v>
      </c>
      <c r="L65" s="54">
        <f t="shared" si="13"/>
        <v>4.883</v>
      </c>
      <c r="M65" s="54">
        <v>108.3</v>
      </c>
      <c r="N65" s="55">
        <f t="shared" si="11"/>
        <v>4.5087719298245614E-2</v>
      </c>
      <c r="O65" s="56">
        <v>106.93</v>
      </c>
      <c r="P65" s="57">
        <f t="shared" si="14"/>
        <v>4.8212298245614038</v>
      </c>
      <c r="Q65" s="57">
        <f t="shared" si="15"/>
        <v>2705.2631578947367</v>
      </c>
      <c r="R65" s="58">
        <f t="shared" si="16"/>
        <v>289.27378947368419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135.09188761055324</v>
      </c>
    </row>
  </sheetData>
  <sortState xmlns:xlrd2="http://schemas.microsoft.com/office/spreadsheetml/2017/richdata2" ref="C10:R65">
    <sortCondition ref="N10:N65"/>
  </sortState>
  <mergeCells count="23"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P5:P6"/>
    <mergeCell ref="A32:A50"/>
    <mergeCell ref="A51:A65"/>
    <mergeCell ref="Q5:Q6"/>
    <mergeCell ref="R5:R6"/>
    <mergeCell ref="A9:A20"/>
    <mergeCell ref="A21:A31"/>
    <mergeCell ref="G5:J5"/>
    <mergeCell ref="K5:K6"/>
    <mergeCell ref="L5:L6"/>
    <mergeCell ref="M5:M6"/>
    <mergeCell ref="N5:N6"/>
    <mergeCell ref="O5:O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A454-6B69-49CE-A3D7-17FB8320F14E}">
  <dimension ref="A1:V1048575"/>
  <sheetViews>
    <sheetView topLeftCell="A29" workbookViewId="0">
      <selection activeCell="F22" sqref="F22"/>
    </sheetView>
  </sheetViews>
  <sheetFormatPr defaultRowHeight="11.25" x14ac:dyDescent="0.2"/>
  <cols>
    <col min="1" max="1" width="21.140625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168</v>
      </c>
      <c r="B2" s="611"/>
      <c r="C2" s="611"/>
      <c r="D2" s="611"/>
      <c r="E2" s="611"/>
      <c r="F2" s="612"/>
      <c r="G2" s="483">
        <v>-2.2999999999999998</v>
      </c>
      <c r="H2" s="2" t="s">
        <v>1</v>
      </c>
      <c r="J2" s="119"/>
    </row>
    <row r="3" spans="1:18" ht="18.75" customHeight="1" thickBot="1" x14ac:dyDescent="0.25">
      <c r="A3" s="613" t="s">
        <v>169</v>
      </c>
      <c r="B3" s="613"/>
      <c r="C3" s="613"/>
      <c r="D3" s="613"/>
      <c r="E3" s="613"/>
      <c r="F3" s="613"/>
      <c r="G3" s="482">
        <v>568.4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170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5.75" customHeight="1" x14ac:dyDescent="0.2">
      <c r="A9" s="625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:G65" si="0">H9+I9+J9</f>
        <v>35.900999999999996</v>
      </c>
      <c r="H9" s="62">
        <v>2.6520000000000001</v>
      </c>
      <c r="I9" s="62">
        <v>9.3529999999999998</v>
      </c>
      <c r="J9" s="62">
        <v>23.896000000000001</v>
      </c>
      <c r="K9" s="62">
        <v>3530.28</v>
      </c>
      <c r="L9" s="62">
        <f t="shared" ref="L9:L65" si="1">J9</f>
        <v>23.896000000000001</v>
      </c>
      <c r="M9" s="62">
        <v>3530.28</v>
      </c>
      <c r="N9" s="479">
        <f t="shared" ref="N9:N65" si="2">L9/M9</f>
        <v>6.7688681917581605E-3</v>
      </c>
      <c r="O9" s="82">
        <v>106.93</v>
      </c>
      <c r="P9" s="65">
        <f t="shared" ref="P9:P65" si="3">N9*O9</f>
        <v>0.72379507574470014</v>
      </c>
      <c r="Q9" s="65">
        <f t="shared" ref="Q9:Q65" si="4">N9*60*1000</f>
        <v>406.1320915054896</v>
      </c>
      <c r="R9" s="66">
        <f t="shared" ref="R9:R65" si="5">Q9*O9/1000</f>
        <v>43.427704544682008</v>
      </c>
    </row>
    <row r="10" spans="1:18" ht="14.25" customHeight="1" x14ac:dyDescent="0.2">
      <c r="A10" s="626"/>
      <c r="B10" s="364">
        <v>2</v>
      </c>
      <c r="C10" s="259" t="s">
        <v>50</v>
      </c>
      <c r="D10" s="67" t="s">
        <v>31</v>
      </c>
      <c r="E10" s="68">
        <v>6</v>
      </c>
      <c r="F10" s="68">
        <v>1992</v>
      </c>
      <c r="G10" s="69">
        <f t="shared" si="0"/>
        <v>1.825</v>
      </c>
      <c r="H10" s="69">
        <v>0</v>
      </c>
      <c r="I10" s="69">
        <v>0</v>
      </c>
      <c r="J10" s="69">
        <v>1.825</v>
      </c>
      <c r="K10" s="69">
        <v>266.81</v>
      </c>
      <c r="L10" s="69">
        <f t="shared" si="1"/>
        <v>1.825</v>
      </c>
      <c r="M10" s="69">
        <v>266.81</v>
      </c>
      <c r="N10" s="165">
        <f t="shared" si="2"/>
        <v>6.8400734605149728E-3</v>
      </c>
      <c r="O10" s="84">
        <v>106.93</v>
      </c>
      <c r="P10" s="71">
        <f t="shared" si="3"/>
        <v>0.73140905513286614</v>
      </c>
      <c r="Q10" s="71">
        <f t="shared" si="4"/>
        <v>410.40440763089833</v>
      </c>
      <c r="R10" s="72">
        <f t="shared" si="5"/>
        <v>43.88454330797196</v>
      </c>
    </row>
    <row r="11" spans="1:18" ht="14.25" customHeight="1" x14ac:dyDescent="0.2">
      <c r="A11" s="626"/>
      <c r="B11" s="364">
        <v>3</v>
      </c>
      <c r="C11" s="275" t="s">
        <v>37</v>
      </c>
      <c r="D11" s="67" t="s">
        <v>31</v>
      </c>
      <c r="E11" s="68">
        <v>46</v>
      </c>
      <c r="F11" s="68">
        <v>1960</v>
      </c>
      <c r="G11" s="69">
        <f t="shared" si="0"/>
        <v>22.048999999999999</v>
      </c>
      <c r="H11" s="69">
        <v>0</v>
      </c>
      <c r="I11" s="69">
        <v>0</v>
      </c>
      <c r="J11" s="69">
        <v>22.048999999999999</v>
      </c>
      <c r="K11" s="69">
        <v>1834.68</v>
      </c>
      <c r="L11" s="69">
        <f t="shared" si="1"/>
        <v>22.048999999999999</v>
      </c>
      <c r="M11" s="69">
        <v>1834.68</v>
      </c>
      <c r="N11" s="70">
        <f t="shared" si="2"/>
        <v>1.2017899579218174E-2</v>
      </c>
      <c r="O11" s="84">
        <v>106.93</v>
      </c>
      <c r="P11" s="71">
        <f t="shared" si="3"/>
        <v>1.2850740020057994</v>
      </c>
      <c r="Q11" s="71">
        <f t="shared" si="4"/>
        <v>721.0739747530904</v>
      </c>
      <c r="R11" s="72">
        <f t="shared" si="5"/>
        <v>77.104440120347959</v>
      </c>
    </row>
    <row r="12" spans="1:18" ht="15.75" customHeight="1" x14ac:dyDescent="0.2">
      <c r="A12" s="626"/>
      <c r="B12" s="370">
        <v>4</v>
      </c>
      <c r="C12" s="529" t="s">
        <v>30</v>
      </c>
      <c r="D12" s="162" t="s">
        <v>31</v>
      </c>
      <c r="E12" s="163">
        <v>19</v>
      </c>
      <c r="F12" s="163">
        <v>1986</v>
      </c>
      <c r="G12" s="164">
        <f t="shared" si="0"/>
        <v>8.8490000000000002</v>
      </c>
      <c r="H12" s="164">
        <v>0</v>
      </c>
      <c r="I12" s="164">
        <v>0</v>
      </c>
      <c r="J12" s="164">
        <v>8.8490000000000002</v>
      </c>
      <c r="K12" s="164">
        <v>1120.5999999999999</v>
      </c>
      <c r="L12" s="164">
        <f t="shared" si="1"/>
        <v>8.8490000000000002</v>
      </c>
      <c r="M12" s="164">
        <v>1120.5999999999999</v>
      </c>
      <c r="N12" s="165">
        <f t="shared" si="2"/>
        <v>7.8966625022309483E-3</v>
      </c>
      <c r="O12" s="84">
        <v>106.93</v>
      </c>
      <c r="P12" s="166">
        <f t="shared" si="3"/>
        <v>0.8443901213635554</v>
      </c>
      <c r="Q12" s="166">
        <f t="shared" si="4"/>
        <v>473.79975013385689</v>
      </c>
      <c r="R12" s="167">
        <f t="shared" si="5"/>
        <v>50.663407281813321</v>
      </c>
    </row>
    <row r="13" spans="1:18" ht="14.25" customHeight="1" x14ac:dyDescent="0.2">
      <c r="A13" s="626"/>
      <c r="B13" s="364">
        <v>5</v>
      </c>
      <c r="C13" s="383" t="s">
        <v>48</v>
      </c>
      <c r="D13" s="73" t="s">
        <v>31</v>
      </c>
      <c r="E13" s="75">
        <v>75</v>
      </c>
      <c r="F13" s="75">
        <v>1983</v>
      </c>
      <c r="G13" s="69">
        <f t="shared" si="0"/>
        <v>41.305</v>
      </c>
      <c r="H13" s="69">
        <v>2.3460000000000001</v>
      </c>
      <c r="I13" s="69">
        <v>11.045999999999999</v>
      </c>
      <c r="J13" s="69">
        <v>27.913</v>
      </c>
      <c r="K13" s="69">
        <v>3467.27</v>
      </c>
      <c r="L13" s="69">
        <f t="shared" si="1"/>
        <v>27.913</v>
      </c>
      <c r="M13" s="69">
        <v>3467.27</v>
      </c>
      <c r="N13" s="70">
        <f t="shared" si="2"/>
        <v>8.0504258393491127E-3</v>
      </c>
      <c r="O13" s="84">
        <v>106.93</v>
      </c>
      <c r="P13" s="71">
        <f t="shared" si="3"/>
        <v>0.86083203500160066</v>
      </c>
      <c r="Q13" s="71">
        <f t="shared" si="4"/>
        <v>483.02555036094674</v>
      </c>
      <c r="R13" s="72">
        <f t="shared" si="5"/>
        <v>51.649922100096042</v>
      </c>
    </row>
    <row r="14" spans="1:18" ht="15" customHeight="1" x14ac:dyDescent="0.2">
      <c r="A14" s="626"/>
      <c r="B14" s="365">
        <v>6</v>
      </c>
      <c r="C14" s="527" t="s">
        <v>45</v>
      </c>
      <c r="D14" s="530" t="s">
        <v>31</v>
      </c>
      <c r="E14" s="278">
        <v>18</v>
      </c>
      <c r="F14" s="278">
        <v>1974</v>
      </c>
      <c r="G14" s="279">
        <f t="shared" si="0"/>
        <v>11.035</v>
      </c>
      <c r="H14" s="279">
        <v>0</v>
      </c>
      <c r="I14" s="279">
        <v>0</v>
      </c>
      <c r="J14" s="279">
        <v>11.035</v>
      </c>
      <c r="K14" s="277">
        <v>1390.81</v>
      </c>
      <c r="L14" s="279">
        <f t="shared" si="1"/>
        <v>11.035</v>
      </c>
      <c r="M14" s="277">
        <v>1390.81</v>
      </c>
      <c r="N14" s="280">
        <f t="shared" si="2"/>
        <v>7.9342253794551388E-3</v>
      </c>
      <c r="O14" s="84">
        <v>106.93</v>
      </c>
      <c r="P14" s="281">
        <f t="shared" si="3"/>
        <v>0.84840671982513804</v>
      </c>
      <c r="Q14" s="281">
        <f t="shared" si="4"/>
        <v>476.05352276730832</v>
      </c>
      <c r="R14" s="282">
        <f t="shared" si="5"/>
        <v>50.90440318950828</v>
      </c>
    </row>
    <row r="15" spans="1:18" ht="15.75" customHeight="1" x14ac:dyDescent="0.2">
      <c r="A15" s="626"/>
      <c r="B15" s="370">
        <v>7</v>
      </c>
      <c r="C15" s="523" t="s">
        <v>32</v>
      </c>
      <c r="D15" s="548" t="s">
        <v>31</v>
      </c>
      <c r="E15" s="268">
        <v>85</v>
      </c>
      <c r="F15" s="268">
        <v>1969</v>
      </c>
      <c r="G15" s="269">
        <f t="shared" si="0"/>
        <v>35.863999999999997</v>
      </c>
      <c r="H15" s="269">
        <v>0</v>
      </c>
      <c r="I15" s="269">
        <v>0</v>
      </c>
      <c r="J15" s="269">
        <v>35.863999999999997</v>
      </c>
      <c r="K15" s="269">
        <v>3845.22</v>
      </c>
      <c r="L15" s="269">
        <f t="shared" si="1"/>
        <v>35.863999999999997</v>
      </c>
      <c r="M15" s="269">
        <v>3845.22</v>
      </c>
      <c r="N15" s="70">
        <f t="shared" si="2"/>
        <v>9.3269045724301853E-3</v>
      </c>
      <c r="O15" s="84">
        <v>106.93</v>
      </c>
      <c r="P15" s="273">
        <f t="shared" si="3"/>
        <v>0.99732590592995973</v>
      </c>
      <c r="Q15" s="273">
        <f t="shared" si="4"/>
        <v>559.61427434581117</v>
      </c>
      <c r="R15" s="274">
        <f t="shared" si="5"/>
        <v>59.839554355797588</v>
      </c>
    </row>
    <row r="16" spans="1:18" ht="15" customHeight="1" x14ac:dyDescent="0.2">
      <c r="A16" s="626"/>
      <c r="B16" s="364">
        <v>8</v>
      </c>
      <c r="C16" s="275" t="s">
        <v>44</v>
      </c>
      <c r="D16" s="67" t="s">
        <v>31</v>
      </c>
      <c r="E16" s="68">
        <v>50</v>
      </c>
      <c r="F16" s="68">
        <v>1973</v>
      </c>
      <c r="G16" s="69">
        <f t="shared" si="0"/>
        <v>24.896999999999998</v>
      </c>
      <c r="H16" s="69">
        <v>0</v>
      </c>
      <c r="I16" s="69">
        <v>0</v>
      </c>
      <c r="J16" s="69">
        <v>24.896999999999998</v>
      </c>
      <c r="K16" s="69">
        <v>2549.87</v>
      </c>
      <c r="L16" s="69">
        <f t="shared" si="1"/>
        <v>24.896999999999998</v>
      </c>
      <c r="M16" s="69">
        <v>2549.87</v>
      </c>
      <c r="N16" s="280">
        <f t="shared" si="2"/>
        <v>9.7640271856996638E-3</v>
      </c>
      <c r="O16" s="84">
        <v>106.93</v>
      </c>
      <c r="P16" s="71">
        <f t="shared" si="3"/>
        <v>1.0440674269668651</v>
      </c>
      <c r="Q16" s="71">
        <f t="shared" si="4"/>
        <v>585.84163114197986</v>
      </c>
      <c r="R16" s="72">
        <f t="shared" si="5"/>
        <v>62.644045618011909</v>
      </c>
    </row>
    <row r="17" spans="1:22" ht="15" customHeight="1" x14ac:dyDescent="0.2">
      <c r="A17" s="626"/>
      <c r="B17" s="364">
        <v>9</v>
      </c>
      <c r="C17" s="275" t="s">
        <v>33</v>
      </c>
      <c r="D17" s="67" t="s">
        <v>31</v>
      </c>
      <c r="E17" s="68">
        <v>55</v>
      </c>
      <c r="F17" s="68">
        <v>1966</v>
      </c>
      <c r="G17" s="69">
        <f t="shared" si="0"/>
        <v>27.207999999999998</v>
      </c>
      <c r="H17" s="69">
        <v>0</v>
      </c>
      <c r="I17" s="69">
        <v>0</v>
      </c>
      <c r="J17" s="69">
        <v>27.207999999999998</v>
      </c>
      <c r="K17" s="69">
        <v>2582.04</v>
      </c>
      <c r="L17" s="69">
        <f t="shared" si="1"/>
        <v>27.207999999999998</v>
      </c>
      <c r="M17" s="69">
        <v>2582.04</v>
      </c>
      <c r="N17" s="70">
        <f t="shared" si="2"/>
        <v>1.0537404532849994E-2</v>
      </c>
      <c r="O17" s="84">
        <v>106.93</v>
      </c>
      <c r="P17" s="71">
        <f t="shared" si="3"/>
        <v>1.1267646666976499</v>
      </c>
      <c r="Q17" s="71">
        <f t="shared" si="4"/>
        <v>632.24427197099965</v>
      </c>
      <c r="R17" s="72">
        <f t="shared" si="5"/>
        <v>67.605880001858992</v>
      </c>
    </row>
    <row r="18" spans="1:22" ht="14.25" customHeight="1" x14ac:dyDescent="0.2">
      <c r="A18" s="626"/>
      <c r="B18" s="365">
        <v>10</v>
      </c>
      <c r="C18" s="276" t="s">
        <v>35</v>
      </c>
      <c r="D18" s="277" t="s">
        <v>31</v>
      </c>
      <c r="E18" s="278">
        <v>8</v>
      </c>
      <c r="F18" s="278">
        <v>1966</v>
      </c>
      <c r="G18" s="279">
        <f t="shared" si="0"/>
        <v>4.165</v>
      </c>
      <c r="H18" s="279">
        <v>0</v>
      </c>
      <c r="I18" s="279">
        <v>0</v>
      </c>
      <c r="J18" s="279">
        <v>4.165</v>
      </c>
      <c r="K18" s="279">
        <v>350.21</v>
      </c>
      <c r="L18" s="279">
        <f t="shared" si="1"/>
        <v>4.165</v>
      </c>
      <c r="M18" s="279">
        <v>350.21</v>
      </c>
      <c r="N18" s="271">
        <f t="shared" si="2"/>
        <v>1.1892864281431142E-2</v>
      </c>
      <c r="O18" s="84">
        <v>106.93</v>
      </c>
      <c r="P18" s="281">
        <f t="shared" si="3"/>
        <v>1.271703977613432</v>
      </c>
      <c r="Q18" s="281">
        <f t="shared" si="4"/>
        <v>713.57185688586856</v>
      </c>
      <c r="R18" s="282">
        <f t="shared" si="5"/>
        <v>76.302238656805926</v>
      </c>
    </row>
    <row r="19" spans="1:22" ht="13.5" customHeight="1" x14ac:dyDescent="0.2">
      <c r="A19" s="626"/>
      <c r="B19" s="364">
        <v>11</v>
      </c>
      <c r="C19" s="275" t="s">
        <v>34</v>
      </c>
      <c r="D19" s="67" t="s">
        <v>31</v>
      </c>
      <c r="E19" s="68">
        <v>47</v>
      </c>
      <c r="F19" s="68">
        <v>1964</v>
      </c>
      <c r="G19" s="69">
        <f t="shared" si="0"/>
        <v>22.966000000000001</v>
      </c>
      <c r="H19" s="69">
        <v>0</v>
      </c>
      <c r="I19" s="69">
        <v>0</v>
      </c>
      <c r="J19" s="69">
        <v>22.966000000000001</v>
      </c>
      <c r="K19" s="69">
        <v>2012.08</v>
      </c>
      <c r="L19" s="69">
        <f t="shared" si="1"/>
        <v>22.966000000000001</v>
      </c>
      <c r="M19" s="69">
        <v>2012.08</v>
      </c>
      <c r="N19" s="165">
        <f t="shared" si="2"/>
        <v>1.1414059083137848E-2</v>
      </c>
      <c r="O19" s="84">
        <v>106.93</v>
      </c>
      <c r="P19" s="71">
        <f t="shared" si="3"/>
        <v>1.2205053377599302</v>
      </c>
      <c r="Q19" s="71">
        <f t="shared" si="4"/>
        <v>684.84354498827088</v>
      </c>
      <c r="R19" s="72">
        <f t="shared" si="5"/>
        <v>73.230320265595822</v>
      </c>
    </row>
    <row r="20" spans="1:22" ht="14.25" customHeight="1" thickBot="1" x14ac:dyDescent="0.25">
      <c r="A20" s="627"/>
      <c r="B20" s="366">
        <v>12</v>
      </c>
      <c r="C20" s="360" t="s">
        <v>36</v>
      </c>
      <c r="D20" s="76" t="s">
        <v>31</v>
      </c>
      <c r="E20" s="77">
        <v>8</v>
      </c>
      <c r="F20" s="77">
        <v>1975</v>
      </c>
      <c r="G20" s="78">
        <f t="shared" si="0"/>
        <v>5.1479999999999997</v>
      </c>
      <c r="H20" s="78">
        <v>0</v>
      </c>
      <c r="I20" s="78">
        <v>0</v>
      </c>
      <c r="J20" s="78">
        <v>5.1479999999999997</v>
      </c>
      <c r="K20" s="78">
        <v>488.96</v>
      </c>
      <c r="L20" s="78">
        <f t="shared" si="1"/>
        <v>5.1479999999999997</v>
      </c>
      <c r="M20" s="78">
        <v>488.96</v>
      </c>
      <c r="N20" s="79">
        <f t="shared" si="2"/>
        <v>1.0528468586387434E-2</v>
      </c>
      <c r="O20" s="272">
        <v>106.93</v>
      </c>
      <c r="P20" s="80">
        <f t="shared" si="3"/>
        <v>1.1258091459424084</v>
      </c>
      <c r="Q20" s="80">
        <f t="shared" si="4"/>
        <v>631.70811518324615</v>
      </c>
      <c r="R20" s="81">
        <f t="shared" si="5"/>
        <v>67.54854875654452</v>
      </c>
    </row>
    <row r="21" spans="1:22" ht="14.25" customHeight="1" x14ac:dyDescent="0.2">
      <c r="A21" s="628" t="s">
        <v>82</v>
      </c>
      <c r="B21" s="504">
        <v>13</v>
      </c>
      <c r="C21" s="549" t="s">
        <v>38</v>
      </c>
      <c r="D21" s="232" t="s">
        <v>31</v>
      </c>
      <c r="E21" s="230">
        <v>48</v>
      </c>
      <c r="F21" s="230">
        <v>1962</v>
      </c>
      <c r="G21" s="231">
        <f t="shared" si="0"/>
        <v>25.036999999999999</v>
      </c>
      <c r="H21" s="231">
        <v>0</v>
      </c>
      <c r="I21" s="231">
        <v>0</v>
      </c>
      <c r="J21" s="231">
        <v>25.036999999999999</v>
      </c>
      <c r="K21" s="231">
        <v>1908.69</v>
      </c>
      <c r="L21" s="231">
        <f t="shared" si="1"/>
        <v>25.036999999999999</v>
      </c>
      <c r="M21" s="231">
        <v>1908.69</v>
      </c>
      <c r="N21" s="233">
        <f t="shared" si="2"/>
        <v>1.3117373696095226E-2</v>
      </c>
      <c r="O21" s="287">
        <v>106.93</v>
      </c>
      <c r="P21" s="234">
        <f t="shared" si="3"/>
        <v>1.4026407693234626</v>
      </c>
      <c r="Q21" s="234">
        <f t="shared" si="4"/>
        <v>787.04242176571358</v>
      </c>
      <c r="R21" s="235">
        <f t="shared" si="5"/>
        <v>84.15844615940776</v>
      </c>
    </row>
    <row r="22" spans="1:22" ht="13.5" customHeight="1" x14ac:dyDescent="0.2">
      <c r="A22" s="629"/>
      <c r="B22" s="294">
        <v>14</v>
      </c>
      <c r="C22" s="223" t="s">
        <v>39</v>
      </c>
      <c r="D22" s="28" t="s">
        <v>31</v>
      </c>
      <c r="E22" s="29">
        <v>10</v>
      </c>
      <c r="F22" s="29">
        <v>1997</v>
      </c>
      <c r="G22" s="30">
        <f t="shared" si="0"/>
        <v>10.037000000000001</v>
      </c>
      <c r="H22" s="30">
        <v>0</v>
      </c>
      <c r="I22" s="30">
        <v>0</v>
      </c>
      <c r="J22" s="30">
        <v>10.037000000000001</v>
      </c>
      <c r="K22" s="30">
        <v>822.7</v>
      </c>
      <c r="L22" s="30">
        <f t="shared" si="1"/>
        <v>10.037000000000001</v>
      </c>
      <c r="M22" s="30">
        <v>822.7</v>
      </c>
      <c r="N22" s="31">
        <f t="shared" si="2"/>
        <v>1.2200072930594384E-2</v>
      </c>
      <c r="O22" s="32">
        <v>106.93</v>
      </c>
      <c r="P22" s="33">
        <f t="shared" si="3"/>
        <v>1.3045537984684576</v>
      </c>
      <c r="Q22" s="33">
        <f t="shared" si="4"/>
        <v>732.00437583566304</v>
      </c>
      <c r="R22" s="42">
        <f t="shared" si="5"/>
        <v>78.273227908107458</v>
      </c>
    </row>
    <row r="23" spans="1:22" ht="15" customHeight="1" x14ac:dyDescent="0.2">
      <c r="A23" s="629"/>
      <c r="B23" s="294">
        <v>15</v>
      </c>
      <c r="C23" s="225" t="s">
        <v>71</v>
      </c>
      <c r="D23" s="28" t="s">
        <v>31</v>
      </c>
      <c r="E23" s="29">
        <v>12</v>
      </c>
      <c r="F23" s="29">
        <v>1965</v>
      </c>
      <c r="G23" s="30">
        <f t="shared" si="0"/>
        <v>6.6079999999999997</v>
      </c>
      <c r="H23" s="30">
        <v>0</v>
      </c>
      <c r="I23" s="30">
        <v>0</v>
      </c>
      <c r="J23" s="30">
        <v>6.6079999999999997</v>
      </c>
      <c r="K23" s="28">
        <v>539.38</v>
      </c>
      <c r="L23" s="30">
        <f t="shared" si="1"/>
        <v>6.6079999999999997</v>
      </c>
      <c r="M23" s="28">
        <v>539.38</v>
      </c>
      <c r="N23" s="31">
        <f t="shared" si="2"/>
        <v>1.2251103118395194E-2</v>
      </c>
      <c r="O23" s="32">
        <v>106.93</v>
      </c>
      <c r="P23" s="33">
        <f t="shared" si="3"/>
        <v>1.3100104564499981</v>
      </c>
      <c r="Q23" s="33">
        <f t="shared" si="4"/>
        <v>735.06618710371163</v>
      </c>
      <c r="R23" s="42">
        <f t="shared" si="5"/>
        <v>78.600627386999889</v>
      </c>
    </row>
    <row r="24" spans="1:22" ht="15" customHeight="1" x14ac:dyDescent="0.2">
      <c r="A24" s="629"/>
      <c r="B24" s="294">
        <v>16</v>
      </c>
      <c r="C24" s="224" t="s">
        <v>89</v>
      </c>
      <c r="D24" s="28" t="s">
        <v>31</v>
      </c>
      <c r="E24" s="29">
        <v>24</v>
      </c>
      <c r="F24" s="29">
        <v>1998</v>
      </c>
      <c r="G24" s="30">
        <f t="shared" si="0"/>
        <v>15.256</v>
      </c>
      <c r="H24" s="30">
        <v>0</v>
      </c>
      <c r="I24" s="30">
        <v>0</v>
      </c>
      <c r="J24" s="30">
        <v>15.256</v>
      </c>
      <c r="K24" s="30">
        <v>1274.6600000000001</v>
      </c>
      <c r="L24" s="30">
        <f t="shared" si="1"/>
        <v>15.256</v>
      </c>
      <c r="M24" s="30">
        <v>1274.6600000000001</v>
      </c>
      <c r="N24" s="31">
        <f t="shared" si="2"/>
        <v>1.1968681844570317E-2</v>
      </c>
      <c r="O24" s="32">
        <v>106.93</v>
      </c>
      <c r="P24" s="33">
        <f t="shared" si="3"/>
        <v>1.2798111496399041</v>
      </c>
      <c r="Q24" s="33">
        <f t="shared" si="4"/>
        <v>718.12091067421898</v>
      </c>
      <c r="R24" s="42">
        <f t="shared" si="5"/>
        <v>76.788668978394242</v>
      </c>
    </row>
    <row r="25" spans="1:22" ht="15" customHeight="1" x14ac:dyDescent="0.2">
      <c r="A25" s="629"/>
      <c r="B25" s="367">
        <v>17</v>
      </c>
      <c r="C25" s="236" t="s">
        <v>72</v>
      </c>
      <c r="D25" s="137" t="s">
        <v>31</v>
      </c>
      <c r="E25" s="135">
        <v>33</v>
      </c>
      <c r="F25" s="135">
        <v>1987</v>
      </c>
      <c r="G25" s="136">
        <f t="shared" si="0"/>
        <v>24.895</v>
      </c>
      <c r="H25" s="136">
        <v>0</v>
      </c>
      <c r="I25" s="136">
        <v>0</v>
      </c>
      <c r="J25" s="136">
        <v>24.895</v>
      </c>
      <c r="K25" s="137">
        <v>1981.22</v>
      </c>
      <c r="L25" s="136">
        <f t="shared" si="1"/>
        <v>24.895</v>
      </c>
      <c r="M25" s="137">
        <v>1981.22</v>
      </c>
      <c r="N25" s="31">
        <f t="shared" si="2"/>
        <v>1.2565489950636477E-2</v>
      </c>
      <c r="O25" s="32">
        <v>106.93</v>
      </c>
      <c r="P25" s="139">
        <f t="shared" si="3"/>
        <v>1.3436278404215585</v>
      </c>
      <c r="Q25" s="139">
        <f t="shared" si="4"/>
        <v>753.92939703818865</v>
      </c>
      <c r="R25" s="140">
        <f t="shared" si="5"/>
        <v>80.617670425293511</v>
      </c>
    </row>
    <row r="26" spans="1:22" ht="15" customHeight="1" x14ac:dyDescent="0.25">
      <c r="A26" s="629"/>
      <c r="B26" s="294">
        <v>18</v>
      </c>
      <c r="C26" s="224" t="s">
        <v>40</v>
      </c>
      <c r="D26" s="28" t="s">
        <v>31</v>
      </c>
      <c r="E26" s="29">
        <v>18</v>
      </c>
      <c r="F26" s="29"/>
      <c r="G26" s="30">
        <f t="shared" si="0"/>
        <v>13.795999999999999</v>
      </c>
      <c r="H26" s="30">
        <v>2.04</v>
      </c>
      <c r="I26" s="30">
        <v>0.16600000000000001</v>
      </c>
      <c r="J26" s="30">
        <v>11.59</v>
      </c>
      <c r="K26" s="28">
        <v>704.53</v>
      </c>
      <c r="L26" s="30">
        <f t="shared" si="1"/>
        <v>11.59</v>
      </c>
      <c r="M26" s="28">
        <v>704.53</v>
      </c>
      <c r="N26" s="31">
        <f t="shared" si="2"/>
        <v>1.6450683434346303E-2</v>
      </c>
      <c r="O26" s="32">
        <v>106.93</v>
      </c>
      <c r="P26" s="33">
        <f t="shared" si="3"/>
        <v>1.7590715796346503</v>
      </c>
      <c r="Q26" s="33">
        <f t="shared" si="4"/>
        <v>987.04100606077816</v>
      </c>
      <c r="R26" s="42">
        <f t="shared" si="5"/>
        <v>105.54429477807901</v>
      </c>
      <c r="V26"/>
    </row>
    <row r="27" spans="1:22" s="19" customFormat="1" ht="15" customHeight="1" x14ac:dyDescent="0.2">
      <c r="A27" s="629"/>
      <c r="B27" s="290">
        <v>19</v>
      </c>
      <c r="C27" s="315" t="s">
        <v>43</v>
      </c>
      <c r="D27" s="216" t="s">
        <v>31</v>
      </c>
      <c r="E27" s="217">
        <v>8</v>
      </c>
      <c r="F27" s="217">
        <v>1966</v>
      </c>
      <c r="G27" s="218">
        <f t="shared" si="0"/>
        <v>4.6070000000000002</v>
      </c>
      <c r="H27" s="218">
        <v>0</v>
      </c>
      <c r="I27" s="218">
        <v>0</v>
      </c>
      <c r="J27" s="218">
        <v>4.6070000000000002</v>
      </c>
      <c r="K27" s="218">
        <v>353.96</v>
      </c>
      <c r="L27" s="218">
        <f t="shared" si="1"/>
        <v>4.6070000000000002</v>
      </c>
      <c r="M27" s="218">
        <v>353.96</v>
      </c>
      <c r="N27" s="219">
        <f t="shared" si="2"/>
        <v>1.3015594982483898E-2</v>
      </c>
      <c r="O27" s="32">
        <v>106.93</v>
      </c>
      <c r="P27" s="220">
        <f t="shared" si="3"/>
        <v>1.3917575714770034</v>
      </c>
      <c r="Q27" s="220">
        <f t="shared" si="4"/>
        <v>780.93569894903396</v>
      </c>
      <c r="R27" s="221">
        <f t="shared" si="5"/>
        <v>83.505454288620214</v>
      </c>
      <c r="S27" s="18"/>
      <c r="T27" s="18"/>
      <c r="U27" s="18"/>
    </row>
    <row r="28" spans="1:22" ht="14.25" customHeight="1" x14ac:dyDescent="0.2">
      <c r="A28" s="629"/>
      <c r="B28" s="294">
        <v>20</v>
      </c>
      <c r="C28" s="225" t="s">
        <v>60</v>
      </c>
      <c r="D28" s="59" t="s">
        <v>47</v>
      </c>
      <c r="E28" s="29">
        <v>1</v>
      </c>
      <c r="F28" s="29"/>
      <c r="G28" s="30">
        <f t="shared" si="0"/>
        <v>1.345</v>
      </c>
      <c r="H28" s="30">
        <v>0</v>
      </c>
      <c r="I28" s="30">
        <v>0</v>
      </c>
      <c r="J28" s="30">
        <v>1.345</v>
      </c>
      <c r="K28" s="28">
        <v>47</v>
      </c>
      <c r="L28" s="30">
        <f t="shared" si="1"/>
        <v>1.345</v>
      </c>
      <c r="M28" s="28">
        <v>47</v>
      </c>
      <c r="N28" s="31">
        <f t="shared" si="2"/>
        <v>2.8617021276595746E-2</v>
      </c>
      <c r="O28" s="32">
        <v>106.93</v>
      </c>
      <c r="P28" s="33">
        <f t="shared" si="3"/>
        <v>3.0600180851063832</v>
      </c>
      <c r="Q28" s="33">
        <f t="shared" si="4"/>
        <v>1717.0212765957447</v>
      </c>
      <c r="R28" s="42">
        <f t="shared" si="5"/>
        <v>183.60108510638298</v>
      </c>
    </row>
    <row r="29" spans="1:22" ht="15.75" customHeight="1" x14ac:dyDescent="0.2">
      <c r="A29" s="629"/>
      <c r="B29" s="294">
        <v>21</v>
      </c>
      <c r="C29" s="224" t="s">
        <v>53</v>
      </c>
      <c r="D29" s="59" t="s">
        <v>31</v>
      </c>
      <c r="E29" s="29">
        <v>7</v>
      </c>
      <c r="F29" s="29">
        <v>1964</v>
      </c>
      <c r="G29" s="30">
        <f t="shared" si="0"/>
        <v>4.4400000000000004</v>
      </c>
      <c r="H29" s="30">
        <v>0</v>
      </c>
      <c r="I29" s="30">
        <v>0</v>
      </c>
      <c r="J29" s="30">
        <v>4.4400000000000004</v>
      </c>
      <c r="K29" s="28">
        <v>310.77</v>
      </c>
      <c r="L29" s="30">
        <f t="shared" si="1"/>
        <v>4.4400000000000004</v>
      </c>
      <c r="M29" s="28">
        <v>310.77</v>
      </c>
      <c r="N29" s="31">
        <f t="shared" si="2"/>
        <v>1.4287093348778842E-2</v>
      </c>
      <c r="O29" s="32">
        <v>106.93</v>
      </c>
      <c r="P29" s="33">
        <f t="shared" si="3"/>
        <v>1.5277188917849216</v>
      </c>
      <c r="Q29" s="33">
        <f t="shared" si="4"/>
        <v>857.22560092673052</v>
      </c>
      <c r="R29" s="42">
        <f t="shared" si="5"/>
        <v>91.66313350709531</v>
      </c>
    </row>
    <row r="30" spans="1:22" ht="15" customHeight="1" x14ac:dyDescent="0.2">
      <c r="A30" s="629"/>
      <c r="B30" s="294">
        <v>22</v>
      </c>
      <c r="C30" s="224" t="s">
        <v>99</v>
      </c>
      <c r="D30" s="59" t="s">
        <v>47</v>
      </c>
      <c r="E30" s="29">
        <v>8</v>
      </c>
      <c r="F30" s="29"/>
      <c r="G30" s="30">
        <f t="shared" si="0"/>
        <v>7.3979999999999997</v>
      </c>
      <c r="H30" s="30">
        <v>0</v>
      </c>
      <c r="I30" s="30">
        <v>0</v>
      </c>
      <c r="J30" s="30">
        <v>7.3979999999999997</v>
      </c>
      <c r="K30" s="28">
        <v>488.96</v>
      </c>
      <c r="L30" s="30">
        <f t="shared" si="1"/>
        <v>7.3979999999999997</v>
      </c>
      <c r="M30" s="28">
        <v>488.96</v>
      </c>
      <c r="N30" s="31">
        <f t="shared" si="2"/>
        <v>1.5130071989528796E-2</v>
      </c>
      <c r="O30" s="32">
        <v>106.93</v>
      </c>
      <c r="P30" s="33">
        <f t="shared" si="3"/>
        <v>1.6178585978403142</v>
      </c>
      <c r="Q30" s="33">
        <f t="shared" si="4"/>
        <v>907.80431937172784</v>
      </c>
      <c r="R30" s="42">
        <f t="shared" si="5"/>
        <v>97.071515870418864</v>
      </c>
    </row>
    <row r="31" spans="1:22" ht="15.75" customHeight="1" thickBot="1" x14ac:dyDescent="0.25">
      <c r="A31" s="633"/>
      <c r="B31" s="298">
        <v>23</v>
      </c>
      <c r="C31" s="484" t="s">
        <v>101</v>
      </c>
      <c r="D31" s="300" t="s">
        <v>47</v>
      </c>
      <c r="E31" s="260">
        <v>12</v>
      </c>
      <c r="F31" s="260"/>
      <c r="G31" s="261">
        <f t="shared" si="0"/>
        <v>13.741</v>
      </c>
      <c r="H31" s="261">
        <v>0</v>
      </c>
      <c r="I31" s="261">
        <v>0</v>
      </c>
      <c r="J31" s="261">
        <v>13.741</v>
      </c>
      <c r="K31" s="258">
        <v>731.56</v>
      </c>
      <c r="L31" s="261">
        <f t="shared" si="1"/>
        <v>13.741</v>
      </c>
      <c r="M31" s="258">
        <v>731.56</v>
      </c>
      <c r="N31" s="262">
        <f t="shared" si="2"/>
        <v>1.878314834053256E-2</v>
      </c>
      <c r="O31" s="263">
        <v>106.93</v>
      </c>
      <c r="P31" s="264">
        <f t="shared" si="3"/>
        <v>2.0084820520531466</v>
      </c>
      <c r="Q31" s="264">
        <f t="shared" si="4"/>
        <v>1126.9889004319537</v>
      </c>
      <c r="R31" s="265">
        <f t="shared" si="5"/>
        <v>120.50892312318881</v>
      </c>
    </row>
    <row r="32" spans="1:22" ht="15" customHeight="1" x14ac:dyDescent="0.2">
      <c r="A32" s="630" t="s">
        <v>83</v>
      </c>
      <c r="B32" s="289">
        <v>24</v>
      </c>
      <c r="C32" s="242" t="s">
        <v>75</v>
      </c>
      <c r="D32" s="144" t="s">
        <v>47</v>
      </c>
      <c r="E32" s="145">
        <v>8</v>
      </c>
      <c r="F32" s="145">
        <v>1966</v>
      </c>
      <c r="G32" s="146">
        <f t="shared" si="0"/>
        <v>7.2720000000000002</v>
      </c>
      <c r="H32" s="146">
        <v>0</v>
      </c>
      <c r="I32" s="146">
        <v>0</v>
      </c>
      <c r="J32" s="146">
        <v>7.2720000000000002</v>
      </c>
      <c r="K32" s="146">
        <v>350.82</v>
      </c>
      <c r="L32" s="146">
        <f t="shared" si="1"/>
        <v>7.2720000000000002</v>
      </c>
      <c r="M32" s="146">
        <v>350.82</v>
      </c>
      <c r="N32" s="147">
        <f t="shared" si="2"/>
        <v>2.0728578758337609E-2</v>
      </c>
      <c r="O32" s="92">
        <v>106.93</v>
      </c>
      <c r="P32" s="148">
        <f t="shared" si="3"/>
        <v>2.2165069266290405</v>
      </c>
      <c r="Q32" s="148">
        <f t="shared" si="4"/>
        <v>1243.7147255002565</v>
      </c>
      <c r="R32" s="149">
        <f t="shared" si="5"/>
        <v>132.99041559774241</v>
      </c>
    </row>
    <row r="33" spans="1:18" s="19" customFormat="1" ht="15" customHeight="1" x14ac:dyDescent="0.2">
      <c r="A33" s="631"/>
      <c r="B33" s="246">
        <v>25</v>
      </c>
      <c r="C33" s="240" t="s">
        <v>66</v>
      </c>
      <c r="D33" s="90" t="s">
        <v>47</v>
      </c>
      <c r="E33" s="87">
        <v>45</v>
      </c>
      <c r="F33" s="87">
        <v>1972</v>
      </c>
      <c r="G33" s="89">
        <f t="shared" si="0"/>
        <v>31.736999999999998</v>
      </c>
      <c r="H33" s="89">
        <v>0</v>
      </c>
      <c r="I33" s="89">
        <v>0</v>
      </c>
      <c r="J33" s="89">
        <v>31.736999999999998</v>
      </c>
      <c r="K33" s="89">
        <v>1525.98</v>
      </c>
      <c r="L33" s="89">
        <f t="shared" si="1"/>
        <v>31.736999999999998</v>
      </c>
      <c r="M33" s="89">
        <v>1525.98</v>
      </c>
      <c r="N33" s="91">
        <f t="shared" si="2"/>
        <v>2.0797782408681634E-2</v>
      </c>
      <c r="O33" s="104">
        <v>106.93</v>
      </c>
      <c r="P33" s="93">
        <f t="shared" si="3"/>
        <v>2.2239068729603275</v>
      </c>
      <c r="Q33" s="93">
        <f t="shared" si="4"/>
        <v>1247.8669445208982</v>
      </c>
      <c r="R33" s="94">
        <f t="shared" si="5"/>
        <v>133.43441237761965</v>
      </c>
    </row>
    <row r="34" spans="1:18" ht="14.25" customHeight="1" x14ac:dyDescent="0.2">
      <c r="A34" s="631"/>
      <c r="B34" s="544">
        <v>26</v>
      </c>
      <c r="C34" s="239" t="s">
        <v>73</v>
      </c>
      <c r="D34" s="143" t="s">
        <v>47</v>
      </c>
      <c r="E34" s="145">
        <v>5</v>
      </c>
      <c r="F34" s="145">
        <v>1973</v>
      </c>
      <c r="G34" s="146">
        <f t="shared" si="0"/>
        <v>8.0500000000000007</v>
      </c>
      <c r="H34" s="146">
        <v>0</v>
      </c>
      <c r="I34" s="146">
        <v>0</v>
      </c>
      <c r="J34" s="146">
        <v>8.0500000000000007</v>
      </c>
      <c r="K34" s="144">
        <v>374.02</v>
      </c>
      <c r="L34" s="146">
        <f t="shared" si="1"/>
        <v>8.0500000000000007</v>
      </c>
      <c r="M34" s="144">
        <v>374.02</v>
      </c>
      <c r="N34" s="485">
        <f t="shared" si="2"/>
        <v>2.1522913213197159E-2</v>
      </c>
      <c r="O34" s="104">
        <v>106.93</v>
      </c>
      <c r="P34" s="148">
        <f t="shared" si="3"/>
        <v>2.3014451098871724</v>
      </c>
      <c r="Q34" s="148">
        <f t="shared" si="4"/>
        <v>1291.3747927918296</v>
      </c>
      <c r="R34" s="149">
        <f t="shared" si="5"/>
        <v>138.08670659323033</v>
      </c>
    </row>
    <row r="35" spans="1:18" ht="12.75" customHeight="1" x14ac:dyDescent="0.2">
      <c r="A35" s="631"/>
      <c r="B35" s="545">
        <v>27</v>
      </c>
      <c r="C35" s="240" t="s">
        <v>85</v>
      </c>
      <c r="D35" s="90" t="s">
        <v>47</v>
      </c>
      <c r="E35" s="87">
        <v>20</v>
      </c>
      <c r="F35" s="87">
        <v>1988</v>
      </c>
      <c r="G35" s="89">
        <f t="shared" si="0"/>
        <v>13.179</v>
      </c>
      <c r="H35" s="89">
        <v>0</v>
      </c>
      <c r="I35" s="89">
        <v>0</v>
      </c>
      <c r="J35" s="89">
        <v>13.179</v>
      </c>
      <c r="K35" s="89">
        <v>1073.3399999999999</v>
      </c>
      <c r="L35" s="89">
        <f t="shared" si="1"/>
        <v>13.179</v>
      </c>
      <c r="M35" s="89">
        <v>752.43</v>
      </c>
      <c r="N35" s="91">
        <f t="shared" si="2"/>
        <v>1.7515250588094576E-2</v>
      </c>
      <c r="O35" s="104">
        <v>106.93</v>
      </c>
      <c r="P35" s="93">
        <f t="shared" si="3"/>
        <v>1.8729057453849531</v>
      </c>
      <c r="Q35" s="93">
        <f t="shared" si="4"/>
        <v>1050.9150352856745</v>
      </c>
      <c r="R35" s="94">
        <f t="shared" si="5"/>
        <v>112.37434472309718</v>
      </c>
    </row>
    <row r="36" spans="1:18" ht="12.75" customHeight="1" x14ac:dyDescent="0.2">
      <c r="A36" s="631"/>
      <c r="B36" s="545">
        <v>28</v>
      </c>
      <c r="C36" s="240" t="s">
        <v>55</v>
      </c>
      <c r="D36" s="90" t="s">
        <v>47</v>
      </c>
      <c r="E36" s="87">
        <v>19</v>
      </c>
      <c r="F36" s="87">
        <v>1978</v>
      </c>
      <c r="G36" s="89">
        <f t="shared" si="0"/>
        <v>20.088999999999999</v>
      </c>
      <c r="H36" s="89">
        <v>0</v>
      </c>
      <c r="I36" s="89">
        <v>0</v>
      </c>
      <c r="J36" s="89">
        <v>20.088999999999999</v>
      </c>
      <c r="K36" s="89">
        <v>961.74</v>
      </c>
      <c r="L36" s="89">
        <f t="shared" si="1"/>
        <v>20.088999999999999</v>
      </c>
      <c r="M36" s="89">
        <v>961.74</v>
      </c>
      <c r="N36" s="91">
        <f t="shared" si="2"/>
        <v>2.0888181837086944E-2</v>
      </c>
      <c r="O36" s="104">
        <v>106.93</v>
      </c>
      <c r="P36" s="93">
        <f t="shared" si="3"/>
        <v>2.2335732838397071</v>
      </c>
      <c r="Q36" s="93">
        <f t="shared" si="4"/>
        <v>1253.2909102252165</v>
      </c>
      <c r="R36" s="94">
        <f t="shared" si="5"/>
        <v>134.01439703038241</v>
      </c>
    </row>
    <row r="37" spans="1:18" ht="13.5" customHeight="1" x14ac:dyDescent="0.2">
      <c r="A37" s="631"/>
      <c r="B37" s="545">
        <v>29</v>
      </c>
      <c r="C37" s="243" t="s">
        <v>46</v>
      </c>
      <c r="D37" s="128" t="s">
        <v>47</v>
      </c>
      <c r="E37" s="87">
        <v>18</v>
      </c>
      <c r="F37" s="87">
        <v>1973</v>
      </c>
      <c r="G37" s="89">
        <f t="shared" si="0"/>
        <v>27.393999999999998</v>
      </c>
      <c r="H37" s="89">
        <v>0</v>
      </c>
      <c r="I37" s="89">
        <v>0</v>
      </c>
      <c r="J37" s="89">
        <v>27.393999999999998</v>
      </c>
      <c r="K37" s="89">
        <v>1319.16</v>
      </c>
      <c r="L37" s="89">
        <f t="shared" si="1"/>
        <v>27.393999999999998</v>
      </c>
      <c r="M37" s="89">
        <v>1319.16</v>
      </c>
      <c r="N37" s="91">
        <f t="shared" si="2"/>
        <v>2.0766245186330693E-2</v>
      </c>
      <c r="O37" s="104">
        <v>106.93</v>
      </c>
      <c r="P37" s="93">
        <f t="shared" si="3"/>
        <v>2.2205345977743414</v>
      </c>
      <c r="Q37" s="93">
        <f t="shared" si="4"/>
        <v>1245.9747111798415</v>
      </c>
      <c r="R37" s="94">
        <f t="shared" si="5"/>
        <v>133.23207586646046</v>
      </c>
    </row>
    <row r="38" spans="1:18" ht="12.75" customHeight="1" x14ac:dyDescent="0.2">
      <c r="A38" s="631"/>
      <c r="B38" s="545">
        <v>30</v>
      </c>
      <c r="C38" s="240" t="s">
        <v>88</v>
      </c>
      <c r="D38" s="90" t="s">
        <v>47</v>
      </c>
      <c r="E38" s="87">
        <v>20</v>
      </c>
      <c r="F38" s="87">
        <v>1981</v>
      </c>
      <c r="G38" s="89">
        <f t="shared" si="0"/>
        <v>19.372</v>
      </c>
      <c r="H38" s="89">
        <v>0</v>
      </c>
      <c r="I38" s="89">
        <v>0</v>
      </c>
      <c r="J38" s="89">
        <v>19.372</v>
      </c>
      <c r="K38" s="89">
        <v>1048.6600000000001</v>
      </c>
      <c r="L38" s="89">
        <f t="shared" si="1"/>
        <v>19.372</v>
      </c>
      <c r="M38" s="89">
        <v>1048.6600000000001</v>
      </c>
      <c r="N38" s="91">
        <f t="shared" si="2"/>
        <v>1.8473099002536568E-2</v>
      </c>
      <c r="O38" s="104">
        <v>106.93</v>
      </c>
      <c r="P38" s="93">
        <f t="shared" si="3"/>
        <v>1.9753284763412353</v>
      </c>
      <c r="Q38" s="93">
        <f t="shared" si="4"/>
        <v>1108.3859401521941</v>
      </c>
      <c r="R38" s="94">
        <f t="shared" si="5"/>
        <v>118.51970858047412</v>
      </c>
    </row>
    <row r="39" spans="1:18" ht="12.75" customHeight="1" x14ac:dyDescent="0.2">
      <c r="A39" s="631"/>
      <c r="B39" s="545">
        <v>31</v>
      </c>
      <c r="C39" s="240" t="s">
        <v>52</v>
      </c>
      <c r="D39" s="90" t="s">
        <v>47</v>
      </c>
      <c r="E39" s="87">
        <v>17</v>
      </c>
      <c r="F39" s="87">
        <v>1975</v>
      </c>
      <c r="G39" s="89">
        <f t="shared" si="0"/>
        <v>29.757000000000001</v>
      </c>
      <c r="H39" s="89">
        <v>0</v>
      </c>
      <c r="I39" s="89">
        <v>0</v>
      </c>
      <c r="J39" s="89">
        <v>29.757000000000001</v>
      </c>
      <c r="K39" s="89">
        <v>1315.92</v>
      </c>
      <c r="L39" s="89">
        <f t="shared" si="1"/>
        <v>29.757000000000001</v>
      </c>
      <c r="M39" s="89">
        <v>1315.92</v>
      </c>
      <c r="N39" s="91">
        <f t="shared" si="2"/>
        <v>2.2613076782783147E-2</v>
      </c>
      <c r="O39" s="104">
        <v>106.93</v>
      </c>
      <c r="P39" s="93">
        <f t="shared" si="3"/>
        <v>2.4180163003830022</v>
      </c>
      <c r="Q39" s="93">
        <f t="shared" si="4"/>
        <v>1356.7846069669888</v>
      </c>
      <c r="R39" s="94">
        <f t="shared" si="5"/>
        <v>145.08097802298013</v>
      </c>
    </row>
    <row r="40" spans="1:18" ht="12.75" customHeight="1" x14ac:dyDescent="0.2">
      <c r="A40" s="631"/>
      <c r="B40" s="545">
        <v>32</v>
      </c>
      <c r="C40" s="242" t="s">
        <v>59</v>
      </c>
      <c r="D40" s="144" t="s">
        <v>47</v>
      </c>
      <c r="E40" s="145">
        <v>8</v>
      </c>
      <c r="F40" s="145">
        <v>1970</v>
      </c>
      <c r="G40" s="146">
        <f t="shared" si="0"/>
        <v>8.8140000000000001</v>
      </c>
      <c r="H40" s="146">
        <v>0</v>
      </c>
      <c r="I40" s="146">
        <v>0</v>
      </c>
      <c r="J40" s="146">
        <v>8.8140000000000001</v>
      </c>
      <c r="K40" s="146">
        <v>412.7</v>
      </c>
      <c r="L40" s="146">
        <f t="shared" si="1"/>
        <v>8.8140000000000001</v>
      </c>
      <c r="M40" s="146">
        <v>412.7</v>
      </c>
      <c r="N40" s="91">
        <f t="shared" si="2"/>
        <v>2.135691785800824E-2</v>
      </c>
      <c r="O40" s="104">
        <v>106.93</v>
      </c>
      <c r="P40" s="148">
        <f t="shared" si="3"/>
        <v>2.2836952265568211</v>
      </c>
      <c r="Q40" s="148">
        <f t="shared" si="4"/>
        <v>1281.4150714804944</v>
      </c>
      <c r="R40" s="149">
        <f t="shared" si="5"/>
        <v>137.02171359340929</v>
      </c>
    </row>
    <row r="41" spans="1:18" ht="14.25" customHeight="1" x14ac:dyDescent="0.2">
      <c r="A41" s="631"/>
      <c r="B41" s="545">
        <v>33</v>
      </c>
      <c r="C41" s="240" t="s">
        <v>86</v>
      </c>
      <c r="D41" s="90" t="s">
        <v>47</v>
      </c>
      <c r="E41" s="87">
        <v>32</v>
      </c>
      <c r="F41" s="87"/>
      <c r="G41" s="89">
        <f t="shared" si="0"/>
        <v>37.26</v>
      </c>
      <c r="H41" s="89">
        <v>0</v>
      </c>
      <c r="I41" s="89">
        <v>0</v>
      </c>
      <c r="J41" s="89">
        <v>37.26</v>
      </c>
      <c r="K41" s="89">
        <v>1770.01</v>
      </c>
      <c r="L41" s="89">
        <f t="shared" si="1"/>
        <v>37.26</v>
      </c>
      <c r="M41" s="89">
        <v>1705.02</v>
      </c>
      <c r="N41" s="91">
        <f t="shared" si="2"/>
        <v>2.1853116092479852E-2</v>
      </c>
      <c r="O41" s="104">
        <v>106.93</v>
      </c>
      <c r="P41" s="93">
        <f t="shared" si="3"/>
        <v>2.3367537037688706</v>
      </c>
      <c r="Q41" s="93">
        <f t="shared" si="4"/>
        <v>1311.186965548791</v>
      </c>
      <c r="R41" s="94">
        <f t="shared" si="5"/>
        <v>140.20522222613224</v>
      </c>
    </row>
    <row r="42" spans="1:18" ht="12.75" customHeight="1" x14ac:dyDescent="0.2">
      <c r="A42" s="631"/>
      <c r="B42" s="545">
        <v>34</v>
      </c>
      <c r="C42" s="240" t="s">
        <v>54</v>
      </c>
      <c r="D42" s="88" t="s">
        <v>47</v>
      </c>
      <c r="E42" s="87">
        <v>18</v>
      </c>
      <c r="F42" s="87">
        <v>1964</v>
      </c>
      <c r="G42" s="89">
        <f t="shared" si="0"/>
        <v>19.341000000000001</v>
      </c>
      <c r="H42" s="89">
        <v>0</v>
      </c>
      <c r="I42" s="89">
        <v>0</v>
      </c>
      <c r="J42" s="89">
        <v>19.341000000000001</v>
      </c>
      <c r="K42" s="90">
        <v>801.57</v>
      </c>
      <c r="L42" s="89">
        <f t="shared" si="1"/>
        <v>19.341000000000001</v>
      </c>
      <c r="M42" s="90">
        <v>801.57</v>
      </c>
      <c r="N42" s="91">
        <f t="shared" si="2"/>
        <v>2.4128897039559862E-2</v>
      </c>
      <c r="O42" s="104">
        <v>106.93</v>
      </c>
      <c r="P42" s="93">
        <f t="shared" si="3"/>
        <v>2.5801029604401364</v>
      </c>
      <c r="Q42" s="93">
        <f t="shared" si="4"/>
        <v>1447.7338223735919</v>
      </c>
      <c r="R42" s="94">
        <f t="shared" si="5"/>
        <v>154.80617762640821</v>
      </c>
    </row>
    <row r="43" spans="1:18" ht="12.75" customHeight="1" x14ac:dyDescent="0.2">
      <c r="A43" s="631"/>
      <c r="B43" s="545">
        <v>35</v>
      </c>
      <c r="C43" s="240" t="s">
        <v>57</v>
      </c>
      <c r="D43" s="88" t="s">
        <v>47</v>
      </c>
      <c r="E43" s="87">
        <v>10</v>
      </c>
      <c r="F43" s="87">
        <v>1973</v>
      </c>
      <c r="G43" s="89">
        <f t="shared" si="0"/>
        <v>19.006</v>
      </c>
      <c r="H43" s="89">
        <v>0</v>
      </c>
      <c r="I43" s="89">
        <v>0</v>
      </c>
      <c r="J43" s="89">
        <v>19.006</v>
      </c>
      <c r="K43" s="89">
        <v>796.55</v>
      </c>
      <c r="L43" s="89">
        <f t="shared" si="1"/>
        <v>19.006</v>
      </c>
      <c r="M43" s="89">
        <v>796.55</v>
      </c>
      <c r="N43" s="91">
        <f t="shared" si="2"/>
        <v>2.3860397966229366E-2</v>
      </c>
      <c r="O43" s="104">
        <v>106.93</v>
      </c>
      <c r="P43" s="93">
        <f t="shared" si="3"/>
        <v>2.5513923545289061</v>
      </c>
      <c r="Q43" s="93">
        <f t="shared" si="4"/>
        <v>1431.6238779737621</v>
      </c>
      <c r="R43" s="94">
        <f t="shared" si="5"/>
        <v>153.08354127173439</v>
      </c>
    </row>
    <row r="44" spans="1:18" ht="12.75" customHeight="1" x14ac:dyDescent="0.2">
      <c r="A44" s="631"/>
      <c r="B44" s="545">
        <v>36</v>
      </c>
      <c r="C44" s="240" t="s">
        <v>61</v>
      </c>
      <c r="D44" s="90" t="s">
        <v>47</v>
      </c>
      <c r="E44" s="87">
        <v>7</v>
      </c>
      <c r="F44" s="87">
        <v>1980</v>
      </c>
      <c r="G44" s="89">
        <f t="shared" si="0"/>
        <v>10.135</v>
      </c>
      <c r="H44" s="89">
        <v>0</v>
      </c>
      <c r="I44" s="89">
        <v>0.88400000000000001</v>
      </c>
      <c r="J44" s="89">
        <v>9.2509999999999994</v>
      </c>
      <c r="K44" s="90">
        <v>374.68</v>
      </c>
      <c r="L44" s="89">
        <f t="shared" si="1"/>
        <v>9.2509999999999994</v>
      </c>
      <c r="M44" s="90">
        <v>374.68</v>
      </c>
      <c r="N44" s="91">
        <f t="shared" si="2"/>
        <v>2.4690402476780185E-2</v>
      </c>
      <c r="O44" s="104">
        <v>106.93</v>
      </c>
      <c r="P44" s="93">
        <f t="shared" si="3"/>
        <v>2.6401447368421054</v>
      </c>
      <c r="Q44" s="93">
        <f t="shared" si="4"/>
        <v>1481.4241486068111</v>
      </c>
      <c r="R44" s="93">
        <f t="shared" si="5"/>
        <v>158.40868421052633</v>
      </c>
    </row>
    <row r="45" spans="1:18" ht="12.75" customHeight="1" x14ac:dyDescent="0.2">
      <c r="A45" s="631"/>
      <c r="B45" s="544">
        <v>37</v>
      </c>
      <c r="C45" s="242" t="s">
        <v>49</v>
      </c>
      <c r="D45" s="143" t="s">
        <v>47</v>
      </c>
      <c r="E45" s="145">
        <v>7</v>
      </c>
      <c r="F45" s="145">
        <v>1975</v>
      </c>
      <c r="G45" s="146">
        <f t="shared" si="0"/>
        <v>13.997999999999999</v>
      </c>
      <c r="H45" s="146">
        <v>0</v>
      </c>
      <c r="I45" s="146">
        <v>0</v>
      </c>
      <c r="J45" s="146">
        <v>13.997999999999999</v>
      </c>
      <c r="K45" s="144">
        <v>562.04999999999995</v>
      </c>
      <c r="L45" s="146">
        <f t="shared" si="1"/>
        <v>13.997999999999999</v>
      </c>
      <c r="M45" s="144">
        <v>562.04999999999995</v>
      </c>
      <c r="N45" s="147">
        <f t="shared" si="2"/>
        <v>2.4905257539364827E-2</v>
      </c>
      <c r="O45" s="104">
        <v>106.93</v>
      </c>
      <c r="P45" s="148">
        <f t="shared" si="3"/>
        <v>2.6631191886842811</v>
      </c>
      <c r="Q45" s="148">
        <f t="shared" si="4"/>
        <v>1494.3154523618896</v>
      </c>
      <c r="R45" s="149">
        <f t="shared" si="5"/>
        <v>159.78715132105685</v>
      </c>
    </row>
    <row r="46" spans="1:18" ht="12.75" customHeight="1" x14ac:dyDescent="0.2">
      <c r="A46" s="631"/>
      <c r="B46" s="544">
        <v>38</v>
      </c>
      <c r="C46" s="242" t="s">
        <v>51</v>
      </c>
      <c r="D46" s="144" t="s">
        <v>47</v>
      </c>
      <c r="E46" s="145">
        <v>17</v>
      </c>
      <c r="F46" s="145">
        <v>1973</v>
      </c>
      <c r="G46" s="146">
        <f t="shared" si="0"/>
        <v>30.33</v>
      </c>
      <c r="H46" s="146">
        <v>0</v>
      </c>
      <c r="I46" s="146">
        <v>0</v>
      </c>
      <c r="J46" s="146">
        <v>30.33</v>
      </c>
      <c r="K46" s="146">
        <v>1317.97</v>
      </c>
      <c r="L46" s="146">
        <f t="shared" si="1"/>
        <v>30.33</v>
      </c>
      <c r="M46" s="146">
        <v>1317.97</v>
      </c>
      <c r="N46" s="91">
        <f t="shared" si="2"/>
        <v>2.3012663414190001E-2</v>
      </c>
      <c r="O46" s="104">
        <v>106.93</v>
      </c>
      <c r="P46" s="148">
        <f t="shared" si="3"/>
        <v>2.4607440988793368</v>
      </c>
      <c r="Q46" s="148">
        <f t="shared" si="4"/>
        <v>1380.7598048514001</v>
      </c>
      <c r="R46" s="149">
        <f t="shared" si="5"/>
        <v>147.6446459327602</v>
      </c>
    </row>
    <row r="47" spans="1:18" ht="12.75" customHeight="1" x14ac:dyDescent="0.2">
      <c r="A47" s="631"/>
      <c r="B47" s="544">
        <v>39</v>
      </c>
      <c r="C47" s="239" t="s">
        <v>62</v>
      </c>
      <c r="D47" s="143" t="s">
        <v>47</v>
      </c>
      <c r="E47" s="145">
        <v>10</v>
      </c>
      <c r="F47" s="145">
        <v>1982</v>
      </c>
      <c r="G47" s="146">
        <f t="shared" si="0"/>
        <v>15.020999999999999</v>
      </c>
      <c r="H47" s="146">
        <v>0.153</v>
      </c>
      <c r="I47" s="146">
        <v>9.1999999999999998E-2</v>
      </c>
      <c r="J47" s="146">
        <v>14.776</v>
      </c>
      <c r="K47" s="144">
        <v>595.69000000000005</v>
      </c>
      <c r="L47" s="146">
        <f t="shared" si="1"/>
        <v>14.776</v>
      </c>
      <c r="M47" s="144">
        <v>595.69000000000005</v>
      </c>
      <c r="N47" s="91">
        <f t="shared" si="2"/>
        <v>2.4804848159277474E-2</v>
      </c>
      <c r="O47" s="104">
        <v>106.93</v>
      </c>
      <c r="P47" s="148">
        <f t="shared" si="3"/>
        <v>2.6523824136715404</v>
      </c>
      <c r="Q47" s="148">
        <f t="shared" si="4"/>
        <v>1488.2908895566484</v>
      </c>
      <c r="R47" s="149">
        <f t="shared" si="5"/>
        <v>159.1429448202924</v>
      </c>
    </row>
    <row r="48" spans="1:18" ht="12" customHeight="1" x14ac:dyDescent="0.2">
      <c r="A48" s="631"/>
      <c r="B48" s="545">
        <v>40</v>
      </c>
      <c r="C48" s="240" t="s">
        <v>77</v>
      </c>
      <c r="D48" s="90" t="s">
        <v>47</v>
      </c>
      <c r="E48" s="87">
        <v>14</v>
      </c>
      <c r="F48" s="87">
        <v>1966</v>
      </c>
      <c r="G48" s="89">
        <f t="shared" si="0"/>
        <v>12.534000000000001</v>
      </c>
      <c r="H48" s="89">
        <v>0</v>
      </c>
      <c r="I48" s="89">
        <v>0</v>
      </c>
      <c r="J48" s="89">
        <v>12.534000000000001</v>
      </c>
      <c r="K48" s="89">
        <v>487.55</v>
      </c>
      <c r="L48" s="89">
        <f t="shared" si="1"/>
        <v>12.534000000000001</v>
      </c>
      <c r="M48" s="89">
        <v>487.55</v>
      </c>
      <c r="N48" s="91">
        <f t="shared" si="2"/>
        <v>2.5708132499230849E-2</v>
      </c>
      <c r="O48" s="104">
        <v>106.93</v>
      </c>
      <c r="P48" s="93">
        <f t="shared" si="3"/>
        <v>2.7489706081427547</v>
      </c>
      <c r="Q48" s="93">
        <f t="shared" si="4"/>
        <v>1542.4879499538508</v>
      </c>
      <c r="R48" s="94">
        <f t="shared" si="5"/>
        <v>164.93823648856528</v>
      </c>
    </row>
    <row r="49" spans="1:18" ht="12" customHeight="1" x14ac:dyDescent="0.2">
      <c r="A49" s="631"/>
      <c r="B49" s="545">
        <v>41</v>
      </c>
      <c r="C49" s="240" t="s">
        <v>87</v>
      </c>
      <c r="D49" s="90" t="s">
        <v>47</v>
      </c>
      <c r="E49" s="87">
        <v>41</v>
      </c>
      <c r="F49" s="87">
        <v>1974</v>
      </c>
      <c r="G49" s="89">
        <f t="shared" si="0"/>
        <v>39.284999999999997</v>
      </c>
      <c r="H49" s="89">
        <v>0</v>
      </c>
      <c r="I49" s="89">
        <v>0</v>
      </c>
      <c r="J49" s="89">
        <v>39.284999999999997</v>
      </c>
      <c r="K49" s="89">
        <v>1275.3499999999999</v>
      </c>
      <c r="L49" s="89">
        <f t="shared" si="1"/>
        <v>39.284999999999997</v>
      </c>
      <c r="M49" s="89">
        <v>1205.51</v>
      </c>
      <c r="N49" s="91">
        <f t="shared" si="2"/>
        <v>3.2587867375633545E-2</v>
      </c>
      <c r="O49" s="104">
        <v>106.93</v>
      </c>
      <c r="P49" s="93">
        <f t="shared" si="3"/>
        <v>3.4846206584764952</v>
      </c>
      <c r="Q49" s="93">
        <f t="shared" si="4"/>
        <v>1955.2720425380126</v>
      </c>
      <c r="R49" s="94">
        <f t="shared" si="5"/>
        <v>209.07723950858971</v>
      </c>
    </row>
    <row r="50" spans="1:18" ht="12" customHeight="1" thickBot="1" x14ac:dyDescent="0.25">
      <c r="A50" s="632"/>
      <c r="B50" s="550">
        <v>42</v>
      </c>
      <c r="C50" s="551" t="s">
        <v>70</v>
      </c>
      <c r="D50" s="178" t="s">
        <v>47</v>
      </c>
      <c r="E50" s="106">
        <v>7</v>
      </c>
      <c r="F50" s="106">
        <v>1969</v>
      </c>
      <c r="G50" s="107">
        <f t="shared" si="0"/>
        <v>9.5239999999999991</v>
      </c>
      <c r="H50" s="107">
        <v>0</v>
      </c>
      <c r="I50" s="107">
        <v>0</v>
      </c>
      <c r="J50" s="107">
        <v>9.5239999999999991</v>
      </c>
      <c r="K50" s="108">
        <v>341.47</v>
      </c>
      <c r="L50" s="107">
        <f t="shared" si="1"/>
        <v>9.5239999999999991</v>
      </c>
      <c r="M50" s="108">
        <v>341.47</v>
      </c>
      <c r="N50" s="109">
        <f t="shared" si="2"/>
        <v>2.7891176384455436E-2</v>
      </c>
      <c r="O50" s="179">
        <v>106.93</v>
      </c>
      <c r="P50" s="110">
        <f t="shared" si="3"/>
        <v>2.98240349078982</v>
      </c>
      <c r="Q50" s="110">
        <f t="shared" si="4"/>
        <v>1673.4705830673263</v>
      </c>
      <c r="R50" s="110">
        <f t="shared" si="5"/>
        <v>178.9442094473892</v>
      </c>
    </row>
    <row r="51" spans="1:18" ht="12.75" customHeight="1" x14ac:dyDescent="0.2">
      <c r="A51" s="588" t="s">
        <v>84</v>
      </c>
      <c r="B51" s="255">
        <v>43</v>
      </c>
      <c r="C51" s="248" t="s">
        <v>64</v>
      </c>
      <c r="D51" s="171" t="s">
        <v>47</v>
      </c>
      <c r="E51" s="172">
        <v>17</v>
      </c>
      <c r="F51" s="172">
        <v>1969</v>
      </c>
      <c r="G51" s="173">
        <f t="shared" si="0"/>
        <v>20.265000000000001</v>
      </c>
      <c r="H51" s="173">
        <v>0</v>
      </c>
      <c r="I51" s="173">
        <v>0</v>
      </c>
      <c r="J51" s="173">
        <v>20.265000000000001</v>
      </c>
      <c r="K51" s="174">
        <v>744.88</v>
      </c>
      <c r="L51" s="173">
        <f t="shared" si="1"/>
        <v>20.265000000000001</v>
      </c>
      <c r="M51" s="174">
        <v>744.88</v>
      </c>
      <c r="N51" s="175">
        <f t="shared" si="2"/>
        <v>2.7205724411985825E-2</v>
      </c>
      <c r="O51" s="158">
        <v>106.93</v>
      </c>
      <c r="P51" s="176">
        <f t="shared" si="3"/>
        <v>2.9091081113736443</v>
      </c>
      <c r="Q51" s="176">
        <f t="shared" si="4"/>
        <v>1632.3434647191496</v>
      </c>
      <c r="R51" s="177">
        <f t="shared" si="5"/>
        <v>174.54648668241867</v>
      </c>
    </row>
    <row r="52" spans="1:18" s="24" customFormat="1" ht="12" customHeight="1" x14ac:dyDescent="0.2">
      <c r="A52" s="589"/>
      <c r="B52" s="305">
        <v>44</v>
      </c>
      <c r="C52" s="249" t="s">
        <v>68</v>
      </c>
      <c r="D52" s="114" t="s">
        <v>47</v>
      </c>
      <c r="E52" s="43">
        <v>7</v>
      </c>
      <c r="F52" s="43">
        <v>1984</v>
      </c>
      <c r="G52" s="113">
        <f t="shared" si="0"/>
        <v>9.4009999999999998</v>
      </c>
      <c r="H52" s="113">
        <v>0</v>
      </c>
      <c r="I52" s="113">
        <v>0</v>
      </c>
      <c r="J52" s="113">
        <v>9.4009999999999998</v>
      </c>
      <c r="K52" s="113">
        <v>300.69</v>
      </c>
      <c r="L52" s="113">
        <f t="shared" si="1"/>
        <v>9.4009999999999998</v>
      </c>
      <c r="M52" s="113">
        <v>300.69</v>
      </c>
      <c r="N52" s="115">
        <f t="shared" si="2"/>
        <v>3.1264757723901693E-2</v>
      </c>
      <c r="O52" s="48">
        <v>106.93</v>
      </c>
      <c r="P52" s="116">
        <f t="shared" si="3"/>
        <v>3.343140543416808</v>
      </c>
      <c r="Q52" s="552">
        <f t="shared" si="4"/>
        <v>1875.8854634341017</v>
      </c>
      <c r="R52" s="117">
        <f t="shared" si="5"/>
        <v>200.58843260500851</v>
      </c>
    </row>
    <row r="53" spans="1:18" ht="12" customHeight="1" x14ac:dyDescent="0.2">
      <c r="A53" s="589"/>
      <c r="B53" s="305">
        <v>45</v>
      </c>
      <c r="C53" s="249" t="s">
        <v>79</v>
      </c>
      <c r="D53" s="114" t="s">
        <v>47</v>
      </c>
      <c r="E53" s="43">
        <v>16</v>
      </c>
      <c r="F53" s="43">
        <v>1978</v>
      </c>
      <c r="G53" s="113">
        <f t="shared" si="0"/>
        <v>13.225</v>
      </c>
      <c r="H53" s="113">
        <v>0</v>
      </c>
      <c r="I53" s="113">
        <v>0</v>
      </c>
      <c r="J53" s="113">
        <v>13.225</v>
      </c>
      <c r="K53" s="113">
        <v>492.25</v>
      </c>
      <c r="L53" s="113">
        <f t="shared" si="1"/>
        <v>13.225</v>
      </c>
      <c r="M53" s="113">
        <v>492.25</v>
      </c>
      <c r="N53" s="47">
        <f t="shared" si="2"/>
        <v>2.6866429659725747E-2</v>
      </c>
      <c r="O53" s="48">
        <v>106.93</v>
      </c>
      <c r="P53" s="116">
        <f t="shared" si="3"/>
        <v>2.8728273235144743</v>
      </c>
      <c r="Q53" s="116">
        <f t="shared" si="4"/>
        <v>1611.9857795835449</v>
      </c>
      <c r="R53" s="117">
        <f t="shared" si="5"/>
        <v>172.36963941086847</v>
      </c>
    </row>
    <row r="54" spans="1:18" ht="12" customHeight="1" x14ac:dyDescent="0.2">
      <c r="A54" s="589"/>
      <c r="B54" s="256">
        <v>46</v>
      </c>
      <c r="C54" s="251" t="s">
        <v>67</v>
      </c>
      <c r="D54" s="50" t="s">
        <v>47</v>
      </c>
      <c r="E54" s="45">
        <v>1</v>
      </c>
      <c r="F54" s="45">
        <v>1984</v>
      </c>
      <c r="G54" s="46">
        <f t="shared" si="0"/>
        <v>1.837</v>
      </c>
      <c r="H54" s="46">
        <v>0</v>
      </c>
      <c r="I54" s="46">
        <v>0</v>
      </c>
      <c r="J54" s="46">
        <v>1.837</v>
      </c>
      <c r="K54" s="44">
        <v>60.09</v>
      </c>
      <c r="L54" s="46">
        <f t="shared" si="1"/>
        <v>1.837</v>
      </c>
      <c r="M54" s="44">
        <v>60.09</v>
      </c>
      <c r="N54" s="47">
        <f t="shared" si="2"/>
        <v>3.057081045099018E-2</v>
      </c>
      <c r="O54" s="48">
        <v>106.93</v>
      </c>
      <c r="P54" s="49">
        <f t="shared" si="3"/>
        <v>3.2689367615243801</v>
      </c>
      <c r="Q54" s="49">
        <f t="shared" si="4"/>
        <v>1834.2486270594106</v>
      </c>
      <c r="R54" s="51">
        <f t="shared" si="5"/>
        <v>196.13620569146278</v>
      </c>
    </row>
    <row r="55" spans="1:18" ht="12" customHeight="1" x14ac:dyDescent="0.2">
      <c r="A55" s="589"/>
      <c r="B55" s="256">
        <v>47</v>
      </c>
      <c r="C55" s="251" t="s">
        <v>74</v>
      </c>
      <c r="D55" s="50" t="s">
        <v>47</v>
      </c>
      <c r="E55" s="45">
        <v>7</v>
      </c>
      <c r="F55" s="45">
        <v>1963</v>
      </c>
      <c r="G55" s="46">
        <f t="shared" si="0"/>
        <v>9.1300000000000008</v>
      </c>
      <c r="H55" s="46">
        <v>0</v>
      </c>
      <c r="I55" s="46">
        <v>0</v>
      </c>
      <c r="J55" s="46">
        <v>9.1300000000000008</v>
      </c>
      <c r="K55" s="44">
        <v>308.89</v>
      </c>
      <c r="L55" s="46">
        <f t="shared" si="1"/>
        <v>9.1300000000000008</v>
      </c>
      <c r="M55" s="44">
        <v>308.89</v>
      </c>
      <c r="N55" s="47">
        <f t="shared" si="2"/>
        <v>2.9557447635080454E-2</v>
      </c>
      <c r="O55" s="48">
        <v>106.93</v>
      </c>
      <c r="P55" s="49">
        <f t="shared" si="3"/>
        <v>3.1605778756191532</v>
      </c>
      <c r="Q55" s="49">
        <f t="shared" si="4"/>
        <v>1773.4468581048272</v>
      </c>
      <c r="R55" s="51">
        <f t="shared" si="5"/>
        <v>189.63467253714919</v>
      </c>
    </row>
    <row r="56" spans="1:18" ht="13.5" customHeight="1" x14ac:dyDescent="0.2">
      <c r="A56" s="589"/>
      <c r="B56" s="305">
        <v>48</v>
      </c>
      <c r="C56" s="249" t="s">
        <v>65</v>
      </c>
      <c r="D56" s="114" t="s">
        <v>47</v>
      </c>
      <c r="E56" s="43">
        <v>6</v>
      </c>
      <c r="F56" s="43">
        <v>1971</v>
      </c>
      <c r="G56" s="113">
        <f t="shared" si="0"/>
        <v>9.0419999999999998</v>
      </c>
      <c r="H56" s="113">
        <v>0</v>
      </c>
      <c r="I56" s="113">
        <v>0</v>
      </c>
      <c r="J56" s="113">
        <v>9.0419999999999998</v>
      </c>
      <c r="K56" s="113">
        <v>328.45</v>
      </c>
      <c r="L56" s="113">
        <f t="shared" si="1"/>
        <v>9.0419999999999998</v>
      </c>
      <c r="M56" s="113">
        <v>328.45</v>
      </c>
      <c r="N56" s="115">
        <f t="shared" si="2"/>
        <v>2.7529304308113869E-2</v>
      </c>
      <c r="O56" s="48">
        <v>106.93</v>
      </c>
      <c r="P56" s="116">
        <f t="shared" si="3"/>
        <v>2.943708509666616</v>
      </c>
      <c r="Q56" s="116">
        <f t="shared" si="4"/>
        <v>1651.7582584868321</v>
      </c>
      <c r="R56" s="117">
        <f t="shared" si="5"/>
        <v>176.62251057999697</v>
      </c>
    </row>
    <row r="57" spans="1:18" ht="12" customHeight="1" x14ac:dyDescent="0.2">
      <c r="A57" s="589"/>
      <c r="B57" s="256">
        <v>49</v>
      </c>
      <c r="C57" s="251" t="s">
        <v>69</v>
      </c>
      <c r="D57" s="50" t="s">
        <v>47</v>
      </c>
      <c r="E57" s="45">
        <v>24</v>
      </c>
      <c r="F57" s="45">
        <v>1964</v>
      </c>
      <c r="G57" s="46">
        <f t="shared" si="0"/>
        <v>27.221</v>
      </c>
      <c r="H57" s="46">
        <v>0.45900000000000002</v>
      </c>
      <c r="I57" s="46">
        <v>0.221</v>
      </c>
      <c r="J57" s="46">
        <v>26.541</v>
      </c>
      <c r="K57" s="44">
        <v>940.14</v>
      </c>
      <c r="L57" s="46">
        <f t="shared" si="1"/>
        <v>26.541</v>
      </c>
      <c r="M57" s="44">
        <v>940.14</v>
      </c>
      <c r="N57" s="47">
        <f t="shared" si="2"/>
        <v>2.8230901780585869E-2</v>
      </c>
      <c r="O57" s="48">
        <v>106.93</v>
      </c>
      <c r="P57" s="49">
        <f t="shared" si="3"/>
        <v>3.018730327398047</v>
      </c>
      <c r="Q57" s="49">
        <f t="shared" si="4"/>
        <v>1693.8541068351522</v>
      </c>
      <c r="R57" s="51">
        <f t="shared" si="5"/>
        <v>181.12381964388283</v>
      </c>
    </row>
    <row r="58" spans="1:18" ht="12" customHeight="1" x14ac:dyDescent="0.2">
      <c r="A58" s="589"/>
      <c r="B58" s="256">
        <v>50</v>
      </c>
      <c r="C58" s="251" t="s">
        <v>63</v>
      </c>
      <c r="D58" s="50" t="s">
        <v>47</v>
      </c>
      <c r="E58" s="45">
        <v>11</v>
      </c>
      <c r="F58" s="45">
        <v>1977</v>
      </c>
      <c r="G58" s="46">
        <f t="shared" si="0"/>
        <v>22.481000000000002</v>
      </c>
      <c r="H58" s="46">
        <v>0</v>
      </c>
      <c r="I58" s="46">
        <v>0</v>
      </c>
      <c r="J58" s="46">
        <v>22.481000000000002</v>
      </c>
      <c r="K58" s="44">
        <v>687.63</v>
      </c>
      <c r="L58" s="46">
        <f t="shared" si="1"/>
        <v>22.481000000000002</v>
      </c>
      <c r="M58" s="44">
        <v>687.63</v>
      </c>
      <c r="N58" s="47">
        <f t="shared" si="2"/>
        <v>3.2693454328636046E-2</v>
      </c>
      <c r="O58" s="48">
        <v>106.93</v>
      </c>
      <c r="P58" s="49">
        <f t="shared" si="3"/>
        <v>3.4959110713610526</v>
      </c>
      <c r="Q58" s="49">
        <f t="shared" si="4"/>
        <v>1961.6072597181628</v>
      </c>
      <c r="R58" s="51">
        <f t="shared" si="5"/>
        <v>209.75466428166317</v>
      </c>
    </row>
    <row r="59" spans="1:18" ht="14.25" customHeight="1" x14ac:dyDescent="0.2">
      <c r="A59" s="589"/>
      <c r="B59" s="256">
        <v>51</v>
      </c>
      <c r="C59" s="250" t="s">
        <v>76</v>
      </c>
      <c r="D59" s="44" t="s">
        <v>47</v>
      </c>
      <c r="E59" s="45">
        <v>4</v>
      </c>
      <c r="F59" s="45">
        <v>1973</v>
      </c>
      <c r="G59" s="46">
        <f t="shared" si="0"/>
        <v>5.016</v>
      </c>
      <c r="H59" s="46">
        <v>0</v>
      </c>
      <c r="I59" s="46">
        <v>0</v>
      </c>
      <c r="J59" s="46">
        <v>5.016</v>
      </c>
      <c r="K59" s="46">
        <v>174.77</v>
      </c>
      <c r="L59" s="46">
        <f t="shared" si="1"/>
        <v>5.016</v>
      </c>
      <c r="M59" s="46">
        <v>174.77</v>
      </c>
      <c r="N59" s="47">
        <f t="shared" si="2"/>
        <v>2.870057790238599E-2</v>
      </c>
      <c r="O59" s="48">
        <v>106.93</v>
      </c>
      <c r="P59" s="49">
        <f t="shared" si="3"/>
        <v>3.0689527951021343</v>
      </c>
      <c r="Q59" s="49">
        <f t="shared" si="4"/>
        <v>1722.0346741431595</v>
      </c>
      <c r="R59" s="51">
        <f t="shared" si="5"/>
        <v>184.13716770612805</v>
      </c>
    </row>
    <row r="60" spans="1:18" ht="13.5" customHeight="1" x14ac:dyDescent="0.2">
      <c r="A60" s="589"/>
      <c r="B60" s="256">
        <v>52</v>
      </c>
      <c r="C60" s="251" t="s">
        <v>100</v>
      </c>
      <c r="D60" s="50" t="s">
        <v>47</v>
      </c>
      <c r="E60" s="45">
        <v>6</v>
      </c>
      <c r="F60" s="45"/>
      <c r="G60" s="46">
        <f t="shared" si="0"/>
        <v>7.1189999999999998</v>
      </c>
      <c r="H60" s="46">
        <v>0</v>
      </c>
      <c r="I60" s="46">
        <v>0</v>
      </c>
      <c r="J60" s="46">
        <v>7.1189999999999998</v>
      </c>
      <c r="K60" s="44">
        <v>220.29</v>
      </c>
      <c r="L60" s="46">
        <f t="shared" si="1"/>
        <v>7.1189999999999998</v>
      </c>
      <c r="M60" s="44">
        <v>220.29</v>
      </c>
      <c r="N60" s="47">
        <f t="shared" si="2"/>
        <v>3.2316491897044802E-2</v>
      </c>
      <c r="O60" s="48">
        <v>106.93</v>
      </c>
      <c r="P60" s="49">
        <f t="shared" si="3"/>
        <v>3.4556024785510009</v>
      </c>
      <c r="Q60" s="49">
        <f t="shared" si="4"/>
        <v>1938.9895138226882</v>
      </c>
      <c r="R60" s="51">
        <f t="shared" si="5"/>
        <v>207.33614871306008</v>
      </c>
    </row>
    <row r="61" spans="1:18" ht="13.5" customHeight="1" x14ac:dyDescent="0.2">
      <c r="A61" s="589"/>
      <c r="B61" s="256">
        <v>53</v>
      </c>
      <c r="C61" s="252" t="s">
        <v>56</v>
      </c>
      <c r="D61" s="50" t="s">
        <v>47</v>
      </c>
      <c r="E61" s="209">
        <v>11</v>
      </c>
      <c r="F61" s="209">
        <v>1978</v>
      </c>
      <c r="G61" s="46">
        <f t="shared" si="0"/>
        <v>21.114000000000001</v>
      </c>
      <c r="H61" s="210">
        <v>0</v>
      </c>
      <c r="I61" s="210">
        <v>0</v>
      </c>
      <c r="J61" s="210">
        <v>21.114000000000001</v>
      </c>
      <c r="K61" s="211">
        <v>669.02</v>
      </c>
      <c r="L61" s="210">
        <f t="shared" si="1"/>
        <v>21.114000000000001</v>
      </c>
      <c r="M61" s="211">
        <v>669.02</v>
      </c>
      <c r="N61" s="47">
        <f t="shared" si="2"/>
        <v>3.1559594630952738E-2</v>
      </c>
      <c r="O61" s="48">
        <v>106.93</v>
      </c>
      <c r="P61" s="49">
        <f t="shared" si="3"/>
        <v>3.3746674538877763</v>
      </c>
      <c r="Q61" s="213">
        <f t="shared" si="4"/>
        <v>1893.5756778571642</v>
      </c>
      <c r="R61" s="51">
        <f t="shared" si="5"/>
        <v>202.48004723326659</v>
      </c>
    </row>
    <row r="62" spans="1:18" ht="13.5" customHeight="1" x14ac:dyDescent="0.2">
      <c r="A62" s="589"/>
      <c r="B62" s="256">
        <v>54</v>
      </c>
      <c r="C62" s="253" t="s">
        <v>78</v>
      </c>
      <c r="D62" s="44" t="s">
        <v>47</v>
      </c>
      <c r="E62" s="209">
        <v>12</v>
      </c>
      <c r="F62" s="209">
        <v>1984</v>
      </c>
      <c r="G62" s="46">
        <f t="shared" si="0"/>
        <v>11.497</v>
      </c>
      <c r="H62" s="210">
        <v>0</v>
      </c>
      <c r="I62" s="210">
        <v>0</v>
      </c>
      <c r="J62" s="210">
        <v>11.497</v>
      </c>
      <c r="K62" s="210">
        <v>415.39</v>
      </c>
      <c r="L62" s="210">
        <f t="shared" si="1"/>
        <v>11.497</v>
      </c>
      <c r="M62" s="210">
        <v>415.39</v>
      </c>
      <c r="N62" s="47">
        <f t="shared" si="2"/>
        <v>2.7677604179205086E-2</v>
      </c>
      <c r="O62" s="48">
        <v>106.93</v>
      </c>
      <c r="P62" s="213">
        <f t="shared" si="3"/>
        <v>2.9595662148824</v>
      </c>
      <c r="Q62" s="213">
        <f t="shared" si="4"/>
        <v>1660.6562507523054</v>
      </c>
      <c r="R62" s="214">
        <f t="shared" si="5"/>
        <v>177.57397289294403</v>
      </c>
    </row>
    <row r="63" spans="1:18" ht="13.5" customHeight="1" x14ac:dyDescent="0.2">
      <c r="A63" s="589"/>
      <c r="B63" s="256">
        <v>55</v>
      </c>
      <c r="C63" s="253" t="s">
        <v>58</v>
      </c>
      <c r="D63" s="44" t="s">
        <v>47</v>
      </c>
      <c r="E63" s="209">
        <v>8</v>
      </c>
      <c r="F63" s="209">
        <v>1965</v>
      </c>
      <c r="G63" s="46">
        <f t="shared" si="0"/>
        <v>13.648999999999999</v>
      </c>
      <c r="H63" s="210">
        <v>0</v>
      </c>
      <c r="I63" s="210">
        <v>0</v>
      </c>
      <c r="J63" s="210">
        <v>13.648999999999999</v>
      </c>
      <c r="K63" s="210">
        <v>398.85</v>
      </c>
      <c r="L63" s="210">
        <f t="shared" si="1"/>
        <v>13.648999999999999</v>
      </c>
      <c r="M63" s="210">
        <v>398.85</v>
      </c>
      <c r="N63" s="47">
        <f t="shared" si="2"/>
        <v>3.4220885044502942E-2</v>
      </c>
      <c r="O63" s="48">
        <v>106.93</v>
      </c>
      <c r="P63" s="213">
        <f t="shared" si="3"/>
        <v>3.6592392378086998</v>
      </c>
      <c r="Q63" s="213">
        <f t="shared" si="4"/>
        <v>2053.2531026701768</v>
      </c>
      <c r="R63" s="214">
        <f t="shared" si="5"/>
        <v>219.55435426852199</v>
      </c>
    </row>
    <row r="64" spans="1:18" ht="13.5" customHeight="1" x14ac:dyDescent="0.2">
      <c r="A64" s="589"/>
      <c r="B64" s="256">
        <v>56</v>
      </c>
      <c r="C64" s="252" t="s">
        <v>102</v>
      </c>
      <c r="D64" s="50" t="s">
        <v>47</v>
      </c>
      <c r="E64" s="209">
        <v>12</v>
      </c>
      <c r="F64" s="209">
        <v>1969</v>
      </c>
      <c r="G64" s="46">
        <f t="shared" si="0"/>
        <v>16.984000000000002</v>
      </c>
      <c r="H64" s="210">
        <v>0</v>
      </c>
      <c r="I64" s="210">
        <v>0</v>
      </c>
      <c r="J64" s="210">
        <v>16.984000000000002</v>
      </c>
      <c r="K64" s="211">
        <v>544.66</v>
      </c>
      <c r="L64" s="210">
        <f t="shared" si="1"/>
        <v>16.984000000000002</v>
      </c>
      <c r="M64" s="211">
        <v>544.66</v>
      </c>
      <c r="N64" s="47">
        <f t="shared" si="2"/>
        <v>3.1182756214886358E-2</v>
      </c>
      <c r="O64" s="48">
        <v>106.93</v>
      </c>
      <c r="P64" s="213">
        <f t="shared" si="3"/>
        <v>3.3343721220577986</v>
      </c>
      <c r="Q64" s="213">
        <f t="shared" si="4"/>
        <v>1870.9653728931814</v>
      </c>
      <c r="R64" s="214">
        <f t="shared" si="5"/>
        <v>200.06232732346791</v>
      </c>
    </row>
    <row r="65" spans="1:18" ht="12.75" customHeight="1" thickBot="1" x14ac:dyDescent="0.25">
      <c r="A65" s="590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0"/>
        <v>5.577</v>
      </c>
      <c r="H65" s="54">
        <v>0</v>
      </c>
      <c r="I65" s="54">
        <v>0</v>
      </c>
      <c r="J65" s="54">
        <v>5.577</v>
      </c>
      <c r="K65" s="54">
        <v>108.3</v>
      </c>
      <c r="L65" s="54">
        <f t="shared" si="1"/>
        <v>5.577</v>
      </c>
      <c r="M65" s="54">
        <v>108.3</v>
      </c>
      <c r="N65" s="55">
        <f t="shared" si="2"/>
        <v>5.149584487534626E-2</v>
      </c>
      <c r="O65" s="56">
        <v>106.93</v>
      </c>
      <c r="P65" s="57">
        <f t="shared" si="3"/>
        <v>5.5064506925207759</v>
      </c>
      <c r="Q65" s="57">
        <f t="shared" si="4"/>
        <v>3089.7506925207754</v>
      </c>
      <c r="R65" s="58">
        <f t="shared" si="5"/>
        <v>330.38704155124657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142.30397253484932</v>
      </c>
    </row>
  </sheetData>
  <mergeCells count="23">
    <mergeCell ref="A51:A65"/>
    <mergeCell ref="P5:P6"/>
    <mergeCell ref="Q5:Q6"/>
    <mergeCell ref="R5:R6"/>
    <mergeCell ref="A9:A20"/>
    <mergeCell ref="A21:A31"/>
    <mergeCell ref="A32:A50"/>
    <mergeCell ref="G5:J5"/>
    <mergeCell ref="K5:K6"/>
    <mergeCell ref="L5:L6"/>
    <mergeCell ref="M5:M6"/>
    <mergeCell ref="N5:N6"/>
    <mergeCell ref="O5:O6"/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C5290-0DE0-446B-B527-352D9262E5B9}">
  <dimension ref="A1:V1048575"/>
  <sheetViews>
    <sheetView topLeftCell="A33" workbookViewId="0">
      <selection activeCell="H26" sqref="H26:I26"/>
    </sheetView>
  </sheetViews>
  <sheetFormatPr defaultRowHeight="11.25" x14ac:dyDescent="0.2"/>
  <cols>
    <col min="1" max="1" width="21.140625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175</v>
      </c>
      <c r="B2" s="611"/>
      <c r="C2" s="611"/>
      <c r="D2" s="611"/>
      <c r="E2" s="611"/>
      <c r="F2" s="612"/>
      <c r="G2" s="483">
        <v>5.0999999999999996</v>
      </c>
      <c r="H2" s="2" t="s">
        <v>1</v>
      </c>
      <c r="J2" s="119"/>
    </row>
    <row r="3" spans="1:18" ht="18.75" customHeight="1" thickBot="1" x14ac:dyDescent="0.25">
      <c r="A3" s="613" t="s">
        <v>176</v>
      </c>
      <c r="B3" s="613"/>
      <c r="C3" s="613"/>
      <c r="D3" s="613"/>
      <c r="E3" s="613"/>
      <c r="F3" s="613"/>
      <c r="G3" s="482">
        <v>399.9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177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4.25" customHeight="1" x14ac:dyDescent="0.2">
      <c r="A9" s="625" t="s">
        <v>81</v>
      </c>
      <c r="B9" s="363">
        <v>1</v>
      </c>
      <c r="C9" s="580" t="s">
        <v>45</v>
      </c>
      <c r="D9" s="581" t="s">
        <v>31</v>
      </c>
      <c r="E9" s="61">
        <v>18</v>
      </c>
      <c r="F9" s="61">
        <v>1974</v>
      </c>
      <c r="G9" s="62">
        <f t="shared" ref="G9:G40" si="0">H9+I9+J9</f>
        <v>7.1310000000000002</v>
      </c>
      <c r="H9" s="62">
        <v>0</v>
      </c>
      <c r="I9" s="62">
        <v>0</v>
      </c>
      <c r="J9" s="62">
        <v>7.1310000000000002</v>
      </c>
      <c r="K9" s="63">
        <v>1390.81</v>
      </c>
      <c r="L9" s="62">
        <f t="shared" ref="L9:L40" si="1">J9</f>
        <v>7.1310000000000002</v>
      </c>
      <c r="M9" s="63">
        <v>1390.81</v>
      </c>
      <c r="N9" s="479">
        <f t="shared" ref="N9:N40" si="2">L9/M9</f>
        <v>5.1272280182052187E-3</v>
      </c>
      <c r="O9" s="159">
        <v>106.93</v>
      </c>
      <c r="P9" s="65">
        <f t="shared" ref="P9:P40" si="3">N9*O9</f>
        <v>0.54825449198668408</v>
      </c>
      <c r="Q9" s="65">
        <f t="shared" ref="Q9:Q40" si="4">N9*60*1000</f>
        <v>307.63368109231317</v>
      </c>
      <c r="R9" s="66">
        <f t="shared" ref="R9:R40" si="5">Q9*O9/1000</f>
        <v>32.895269519201051</v>
      </c>
    </row>
    <row r="10" spans="1:18" ht="14.25" customHeight="1" x14ac:dyDescent="0.2">
      <c r="A10" s="626"/>
      <c r="B10" s="364">
        <v>2</v>
      </c>
      <c r="C10" s="259" t="s">
        <v>50</v>
      </c>
      <c r="D10" s="67" t="s">
        <v>31</v>
      </c>
      <c r="E10" s="68">
        <v>6</v>
      </c>
      <c r="F10" s="68">
        <v>1992</v>
      </c>
      <c r="G10" s="69">
        <f t="shared" si="0"/>
        <v>1.4870000000000001</v>
      </c>
      <c r="H10" s="69">
        <v>0</v>
      </c>
      <c r="I10" s="69">
        <v>0</v>
      </c>
      <c r="J10" s="69">
        <v>1.4870000000000001</v>
      </c>
      <c r="K10" s="69">
        <v>266.81</v>
      </c>
      <c r="L10" s="69">
        <f t="shared" si="1"/>
        <v>1.4870000000000001</v>
      </c>
      <c r="M10" s="69">
        <v>266.81</v>
      </c>
      <c r="N10" s="70">
        <f t="shared" si="2"/>
        <v>5.5732543757730226E-3</v>
      </c>
      <c r="O10" s="84">
        <v>106.93</v>
      </c>
      <c r="P10" s="71">
        <f t="shared" si="3"/>
        <v>0.59594809040140939</v>
      </c>
      <c r="Q10" s="71">
        <f t="shared" si="4"/>
        <v>334.39526254638133</v>
      </c>
      <c r="R10" s="72">
        <f t="shared" si="5"/>
        <v>35.756885424084558</v>
      </c>
    </row>
    <row r="11" spans="1:18" ht="15.75" customHeight="1" x14ac:dyDescent="0.2">
      <c r="A11" s="626"/>
      <c r="B11" s="365">
        <v>3</v>
      </c>
      <c r="C11" s="275" t="s">
        <v>30</v>
      </c>
      <c r="D11" s="67" t="s">
        <v>31</v>
      </c>
      <c r="E11" s="68">
        <v>19</v>
      </c>
      <c r="F11" s="68">
        <v>1986</v>
      </c>
      <c r="G11" s="69">
        <f t="shared" si="0"/>
        <v>6.2770000000000001</v>
      </c>
      <c r="H11" s="69">
        <v>0</v>
      </c>
      <c r="I11" s="69">
        <v>0</v>
      </c>
      <c r="J11" s="69">
        <v>6.2770000000000001</v>
      </c>
      <c r="K11" s="69">
        <v>1120.5999999999999</v>
      </c>
      <c r="L11" s="69">
        <f t="shared" si="1"/>
        <v>6.2770000000000001</v>
      </c>
      <c r="M11" s="69">
        <v>1120.5999999999999</v>
      </c>
      <c r="N11" s="70">
        <f t="shared" si="2"/>
        <v>5.6014635016955212E-3</v>
      </c>
      <c r="O11" s="84">
        <v>106.93</v>
      </c>
      <c r="P11" s="71">
        <f t="shared" si="3"/>
        <v>0.5989644922363021</v>
      </c>
      <c r="Q11" s="71">
        <f t="shared" si="4"/>
        <v>336.08781010173129</v>
      </c>
      <c r="R11" s="72">
        <f t="shared" si="5"/>
        <v>35.937869534178127</v>
      </c>
    </row>
    <row r="12" spans="1:18" ht="14.25" customHeight="1" x14ac:dyDescent="0.2">
      <c r="A12" s="626"/>
      <c r="B12" s="364">
        <v>4</v>
      </c>
      <c r="C12" s="259" t="s">
        <v>32</v>
      </c>
      <c r="D12" s="73" t="s">
        <v>31</v>
      </c>
      <c r="E12" s="68">
        <v>85</v>
      </c>
      <c r="F12" s="68">
        <v>1969</v>
      </c>
      <c r="G12" s="69">
        <f t="shared" si="0"/>
        <v>21.920999999999999</v>
      </c>
      <c r="H12" s="69">
        <v>0</v>
      </c>
      <c r="I12" s="69">
        <v>0</v>
      </c>
      <c r="J12" s="69">
        <v>21.920999999999999</v>
      </c>
      <c r="K12" s="69">
        <v>3845.22</v>
      </c>
      <c r="L12" s="69">
        <f t="shared" si="1"/>
        <v>21.920999999999999</v>
      </c>
      <c r="M12" s="69">
        <v>3845.22</v>
      </c>
      <c r="N12" s="70">
        <f t="shared" si="2"/>
        <v>5.7008441649632532E-3</v>
      </c>
      <c r="O12" s="84">
        <v>106.93</v>
      </c>
      <c r="P12" s="71">
        <f t="shared" si="3"/>
        <v>0.60959126655952067</v>
      </c>
      <c r="Q12" s="71">
        <f t="shared" si="4"/>
        <v>342.05064989779521</v>
      </c>
      <c r="R12" s="72">
        <f t="shared" si="5"/>
        <v>36.575475993571246</v>
      </c>
    </row>
    <row r="13" spans="1:18" ht="15" customHeight="1" x14ac:dyDescent="0.2">
      <c r="A13" s="626"/>
      <c r="B13" s="365">
        <v>5</v>
      </c>
      <c r="C13" s="570" t="s">
        <v>33</v>
      </c>
      <c r="D13" s="67" t="s">
        <v>31</v>
      </c>
      <c r="E13" s="68">
        <v>55</v>
      </c>
      <c r="F13" s="68">
        <v>1966</v>
      </c>
      <c r="G13" s="69">
        <f t="shared" si="0"/>
        <v>14.805999999999999</v>
      </c>
      <c r="H13" s="69">
        <v>0</v>
      </c>
      <c r="I13" s="69">
        <v>0</v>
      </c>
      <c r="J13" s="69">
        <v>14.805999999999999</v>
      </c>
      <c r="K13" s="69">
        <v>2582.04</v>
      </c>
      <c r="L13" s="69">
        <f t="shared" si="1"/>
        <v>14.805999999999999</v>
      </c>
      <c r="M13" s="69">
        <v>2582.04</v>
      </c>
      <c r="N13" s="70">
        <f t="shared" si="2"/>
        <v>5.7342256510356151E-3</v>
      </c>
      <c r="O13" s="84">
        <v>106.93</v>
      </c>
      <c r="P13" s="71">
        <f t="shared" si="3"/>
        <v>0.61316074886523841</v>
      </c>
      <c r="Q13" s="71">
        <f t="shared" si="4"/>
        <v>344.05353906213691</v>
      </c>
      <c r="R13" s="72">
        <f t="shared" si="5"/>
        <v>36.789644931914296</v>
      </c>
    </row>
    <row r="14" spans="1:18" ht="15.75" customHeight="1" x14ac:dyDescent="0.2">
      <c r="A14" s="626"/>
      <c r="B14" s="364">
        <v>6</v>
      </c>
      <c r="C14" s="577" t="s">
        <v>41</v>
      </c>
      <c r="D14" s="578" t="s">
        <v>31</v>
      </c>
      <c r="E14" s="579">
        <v>75</v>
      </c>
      <c r="F14" s="579">
        <v>1990</v>
      </c>
      <c r="G14" s="279">
        <f t="shared" si="0"/>
        <v>36.581000000000003</v>
      </c>
      <c r="H14" s="279">
        <v>2.907</v>
      </c>
      <c r="I14" s="279">
        <v>10.355</v>
      </c>
      <c r="J14" s="279">
        <v>23.318999999999999</v>
      </c>
      <c r="K14" s="279">
        <v>3530.28</v>
      </c>
      <c r="L14" s="279">
        <f t="shared" si="1"/>
        <v>23.318999999999999</v>
      </c>
      <c r="M14" s="279">
        <v>3530.28</v>
      </c>
      <c r="N14" s="271">
        <f t="shared" si="2"/>
        <v>6.6054250654339029E-3</v>
      </c>
      <c r="O14" s="272">
        <v>106.93</v>
      </c>
      <c r="P14" s="281">
        <f t="shared" si="3"/>
        <v>0.70631810224684732</v>
      </c>
      <c r="Q14" s="281">
        <f t="shared" si="4"/>
        <v>396.32550392603417</v>
      </c>
      <c r="R14" s="282">
        <f t="shared" si="5"/>
        <v>42.379086134810841</v>
      </c>
    </row>
    <row r="15" spans="1:18" ht="15.75" customHeight="1" x14ac:dyDescent="0.2">
      <c r="A15" s="626"/>
      <c r="B15" s="364">
        <v>7</v>
      </c>
      <c r="C15" s="314" t="s">
        <v>44</v>
      </c>
      <c r="D15" s="270" t="s">
        <v>31</v>
      </c>
      <c r="E15" s="268">
        <v>50</v>
      </c>
      <c r="F15" s="268">
        <v>1973</v>
      </c>
      <c r="G15" s="269">
        <f t="shared" si="0"/>
        <v>17.329000000000001</v>
      </c>
      <c r="H15" s="269">
        <v>0</v>
      </c>
      <c r="I15" s="269">
        <v>0</v>
      </c>
      <c r="J15" s="269">
        <v>17.329000000000001</v>
      </c>
      <c r="K15" s="269">
        <v>2549.87</v>
      </c>
      <c r="L15" s="269">
        <f t="shared" si="1"/>
        <v>17.329000000000001</v>
      </c>
      <c r="M15" s="269">
        <v>2549.87</v>
      </c>
      <c r="N15" s="70">
        <f t="shared" si="2"/>
        <v>6.7960327389239459E-3</v>
      </c>
      <c r="O15" s="84">
        <v>106.93</v>
      </c>
      <c r="P15" s="273">
        <f t="shared" si="3"/>
        <v>0.72669978077313757</v>
      </c>
      <c r="Q15" s="273">
        <f t="shared" si="4"/>
        <v>407.76196433543674</v>
      </c>
      <c r="R15" s="274">
        <f t="shared" si="5"/>
        <v>43.60198684638825</v>
      </c>
    </row>
    <row r="16" spans="1:18" ht="15" customHeight="1" x14ac:dyDescent="0.2">
      <c r="A16" s="626"/>
      <c r="B16" s="370">
        <v>8</v>
      </c>
      <c r="C16" s="275" t="s">
        <v>36</v>
      </c>
      <c r="D16" s="67" t="s">
        <v>31</v>
      </c>
      <c r="E16" s="68">
        <v>8</v>
      </c>
      <c r="F16" s="68">
        <v>1975</v>
      </c>
      <c r="G16" s="69">
        <f t="shared" si="0"/>
        <v>3.5449999999999999</v>
      </c>
      <c r="H16" s="69">
        <v>0</v>
      </c>
      <c r="I16" s="69">
        <v>0</v>
      </c>
      <c r="J16" s="69">
        <v>3.5449999999999999</v>
      </c>
      <c r="K16" s="69">
        <v>488.96</v>
      </c>
      <c r="L16" s="69">
        <f t="shared" si="1"/>
        <v>3.5449999999999999</v>
      </c>
      <c r="M16" s="69">
        <v>488.96</v>
      </c>
      <c r="N16" s="280">
        <f t="shared" si="2"/>
        <v>7.2500818062827222E-3</v>
      </c>
      <c r="O16" s="84">
        <v>106.93</v>
      </c>
      <c r="P16" s="71">
        <f t="shared" si="3"/>
        <v>0.77525124754581154</v>
      </c>
      <c r="Q16" s="71">
        <f t="shared" si="4"/>
        <v>435.00490837696333</v>
      </c>
      <c r="R16" s="72">
        <f t="shared" si="5"/>
        <v>46.515074852748697</v>
      </c>
    </row>
    <row r="17" spans="1:22" ht="15" customHeight="1" x14ac:dyDescent="0.2">
      <c r="A17" s="626"/>
      <c r="B17" s="364">
        <v>9</v>
      </c>
      <c r="C17" s="275" t="s">
        <v>34</v>
      </c>
      <c r="D17" s="67" t="s">
        <v>31</v>
      </c>
      <c r="E17" s="68">
        <v>47</v>
      </c>
      <c r="F17" s="68">
        <v>1964</v>
      </c>
      <c r="G17" s="69">
        <f t="shared" si="0"/>
        <v>15.757999999999999</v>
      </c>
      <c r="H17" s="69">
        <v>0</v>
      </c>
      <c r="I17" s="69">
        <v>0</v>
      </c>
      <c r="J17" s="69">
        <v>15.757999999999999</v>
      </c>
      <c r="K17" s="69">
        <v>2012.08</v>
      </c>
      <c r="L17" s="69">
        <f t="shared" si="1"/>
        <v>15.757999999999999</v>
      </c>
      <c r="M17" s="69">
        <v>2012.08</v>
      </c>
      <c r="N17" s="70">
        <f t="shared" si="2"/>
        <v>7.8316965528209617E-3</v>
      </c>
      <c r="O17" s="84">
        <v>106.93</v>
      </c>
      <c r="P17" s="71">
        <f t="shared" si="3"/>
        <v>0.83744331239314551</v>
      </c>
      <c r="Q17" s="71">
        <f t="shared" si="4"/>
        <v>469.90179316925776</v>
      </c>
      <c r="R17" s="72">
        <f t="shared" si="5"/>
        <v>50.246598743588734</v>
      </c>
    </row>
    <row r="18" spans="1:22" ht="14.25" customHeight="1" x14ac:dyDescent="0.2">
      <c r="A18" s="626"/>
      <c r="B18" s="365">
        <v>10</v>
      </c>
      <c r="C18" s="382" t="s">
        <v>37</v>
      </c>
      <c r="D18" s="277" t="s">
        <v>31</v>
      </c>
      <c r="E18" s="278">
        <v>46</v>
      </c>
      <c r="F18" s="278">
        <v>1960</v>
      </c>
      <c r="G18" s="279">
        <f t="shared" si="0"/>
        <v>15.891</v>
      </c>
      <c r="H18" s="279">
        <v>0</v>
      </c>
      <c r="I18" s="279">
        <v>0</v>
      </c>
      <c r="J18" s="279">
        <v>15.891</v>
      </c>
      <c r="K18" s="279">
        <v>1834.68</v>
      </c>
      <c r="L18" s="279">
        <f t="shared" si="1"/>
        <v>15.891</v>
      </c>
      <c r="M18" s="279">
        <v>1834.68</v>
      </c>
      <c r="N18" s="271">
        <f t="shared" si="2"/>
        <v>8.6614559487213031E-3</v>
      </c>
      <c r="O18" s="84">
        <v>106.93</v>
      </c>
      <c r="P18" s="281">
        <f t="shared" si="3"/>
        <v>0.92616948459676895</v>
      </c>
      <c r="Q18" s="281">
        <f t="shared" si="4"/>
        <v>519.68735692327812</v>
      </c>
      <c r="R18" s="282">
        <f t="shared" si="5"/>
        <v>55.570169075806128</v>
      </c>
    </row>
    <row r="19" spans="1:22" ht="13.5" customHeight="1" x14ac:dyDescent="0.2">
      <c r="A19" s="626"/>
      <c r="B19" s="364">
        <v>11</v>
      </c>
      <c r="C19" s="259" t="s">
        <v>35</v>
      </c>
      <c r="D19" s="67" t="s">
        <v>31</v>
      </c>
      <c r="E19" s="68">
        <v>8</v>
      </c>
      <c r="F19" s="68">
        <v>1966</v>
      </c>
      <c r="G19" s="69">
        <f t="shared" si="0"/>
        <v>3.0590000000000002</v>
      </c>
      <c r="H19" s="69">
        <v>0</v>
      </c>
      <c r="I19" s="69">
        <v>0</v>
      </c>
      <c r="J19" s="69">
        <v>3.0590000000000002</v>
      </c>
      <c r="K19" s="69">
        <v>350.21</v>
      </c>
      <c r="L19" s="69">
        <f t="shared" si="1"/>
        <v>3.0590000000000002</v>
      </c>
      <c r="M19" s="69">
        <v>350.21</v>
      </c>
      <c r="N19" s="165">
        <f t="shared" si="2"/>
        <v>8.7347591445132936E-3</v>
      </c>
      <c r="O19" s="84">
        <v>106.93</v>
      </c>
      <c r="P19" s="71">
        <f t="shared" si="3"/>
        <v>0.93400779532280653</v>
      </c>
      <c r="Q19" s="71">
        <f t="shared" si="4"/>
        <v>524.08554867079761</v>
      </c>
      <c r="R19" s="72">
        <f t="shared" si="5"/>
        <v>56.040467719368387</v>
      </c>
    </row>
    <row r="20" spans="1:22" ht="14.25" customHeight="1" thickBot="1" x14ac:dyDescent="0.25">
      <c r="A20" s="627"/>
      <c r="B20" s="528">
        <v>12</v>
      </c>
      <c r="C20" s="575" t="s">
        <v>60</v>
      </c>
      <c r="D20" s="576" t="s">
        <v>47</v>
      </c>
      <c r="E20" s="77">
        <v>1</v>
      </c>
      <c r="F20" s="77"/>
      <c r="G20" s="78">
        <f t="shared" si="0"/>
        <v>0.41499999999999998</v>
      </c>
      <c r="H20" s="78">
        <v>0</v>
      </c>
      <c r="I20" s="78">
        <v>0</v>
      </c>
      <c r="J20" s="78">
        <v>0.41499999999999998</v>
      </c>
      <c r="K20" s="76">
        <v>47</v>
      </c>
      <c r="L20" s="78">
        <f t="shared" si="1"/>
        <v>0.41499999999999998</v>
      </c>
      <c r="M20" s="76">
        <v>47</v>
      </c>
      <c r="N20" s="79">
        <f t="shared" si="2"/>
        <v>8.8297872340425531E-3</v>
      </c>
      <c r="O20" s="272">
        <v>106.93</v>
      </c>
      <c r="P20" s="80">
        <f t="shared" si="3"/>
        <v>0.94416914893617021</v>
      </c>
      <c r="Q20" s="80">
        <f t="shared" si="4"/>
        <v>529.78723404255322</v>
      </c>
      <c r="R20" s="81">
        <f t="shared" si="5"/>
        <v>56.650148936170218</v>
      </c>
    </row>
    <row r="21" spans="1:22" ht="14.25" customHeight="1" x14ac:dyDescent="0.2">
      <c r="A21" s="594" t="s">
        <v>82</v>
      </c>
      <c r="B21" s="358">
        <v>13</v>
      </c>
      <c r="C21" s="554" t="s">
        <v>89</v>
      </c>
      <c r="D21" s="232" t="s">
        <v>31</v>
      </c>
      <c r="E21" s="230">
        <v>24</v>
      </c>
      <c r="F21" s="230">
        <v>1998</v>
      </c>
      <c r="G21" s="231">
        <f t="shared" si="0"/>
        <v>11.677</v>
      </c>
      <c r="H21" s="231">
        <v>0</v>
      </c>
      <c r="I21" s="231">
        <v>0</v>
      </c>
      <c r="J21" s="231">
        <v>11.677</v>
      </c>
      <c r="K21" s="231">
        <v>1274.6600000000001</v>
      </c>
      <c r="L21" s="231">
        <f t="shared" si="1"/>
        <v>11.677</v>
      </c>
      <c r="M21" s="231">
        <v>1274.6600000000001</v>
      </c>
      <c r="N21" s="233">
        <f t="shared" si="2"/>
        <v>9.16087427235498E-3</v>
      </c>
      <c r="O21" s="287">
        <v>106.93</v>
      </c>
      <c r="P21" s="234">
        <f t="shared" si="3"/>
        <v>0.97957228594291812</v>
      </c>
      <c r="Q21" s="234">
        <f t="shared" si="4"/>
        <v>549.65245634129883</v>
      </c>
      <c r="R21" s="235">
        <f t="shared" si="5"/>
        <v>58.774337156575086</v>
      </c>
    </row>
    <row r="22" spans="1:22" ht="13.5" customHeight="1" x14ac:dyDescent="0.2">
      <c r="A22" s="595"/>
      <c r="B22" s="294">
        <v>14</v>
      </c>
      <c r="C22" s="225" t="s">
        <v>71</v>
      </c>
      <c r="D22" s="28" t="s">
        <v>31</v>
      </c>
      <c r="E22" s="29">
        <v>12</v>
      </c>
      <c r="F22" s="29">
        <v>1965</v>
      </c>
      <c r="G22" s="30">
        <f t="shared" si="0"/>
        <v>4.9649999999999999</v>
      </c>
      <c r="H22" s="30">
        <v>0</v>
      </c>
      <c r="I22" s="30">
        <v>0</v>
      </c>
      <c r="J22" s="30">
        <v>4.9649999999999999</v>
      </c>
      <c r="K22" s="28">
        <v>539.38</v>
      </c>
      <c r="L22" s="30">
        <f t="shared" si="1"/>
        <v>4.9649999999999999</v>
      </c>
      <c r="M22" s="28">
        <v>539.38</v>
      </c>
      <c r="N22" s="31">
        <f t="shared" si="2"/>
        <v>9.2050131632615221E-3</v>
      </c>
      <c r="O22" s="32">
        <v>106.93</v>
      </c>
      <c r="P22" s="33">
        <f t="shared" si="3"/>
        <v>0.98429205754755467</v>
      </c>
      <c r="Q22" s="33">
        <f t="shared" si="4"/>
        <v>552.30078979569134</v>
      </c>
      <c r="R22" s="42">
        <f t="shared" si="5"/>
        <v>59.057523452853282</v>
      </c>
    </row>
    <row r="23" spans="1:22" ht="15" customHeight="1" x14ac:dyDescent="0.2">
      <c r="A23" s="595"/>
      <c r="B23" s="290">
        <v>15</v>
      </c>
      <c r="C23" s="223" t="s">
        <v>39</v>
      </c>
      <c r="D23" s="28" t="s">
        <v>31</v>
      </c>
      <c r="E23" s="29">
        <v>10</v>
      </c>
      <c r="F23" s="29">
        <v>1997</v>
      </c>
      <c r="G23" s="30">
        <f t="shared" si="0"/>
        <v>7.6180000000000003</v>
      </c>
      <c r="H23" s="30">
        <v>0</v>
      </c>
      <c r="I23" s="30">
        <v>0</v>
      </c>
      <c r="J23" s="30">
        <v>7.6180000000000003</v>
      </c>
      <c r="K23" s="30">
        <v>822.7</v>
      </c>
      <c r="L23" s="30">
        <f t="shared" si="1"/>
        <v>7.6180000000000003</v>
      </c>
      <c r="M23" s="30">
        <v>822.7</v>
      </c>
      <c r="N23" s="31">
        <f t="shared" si="2"/>
        <v>9.2597544669989051E-3</v>
      </c>
      <c r="O23" s="32">
        <v>106.93</v>
      </c>
      <c r="P23" s="33">
        <f t="shared" si="3"/>
        <v>0.99014554515619302</v>
      </c>
      <c r="Q23" s="33">
        <f t="shared" si="4"/>
        <v>555.58526801993435</v>
      </c>
      <c r="R23" s="42">
        <f t="shared" si="5"/>
        <v>59.408732709371584</v>
      </c>
    </row>
    <row r="24" spans="1:22" ht="15" customHeight="1" x14ac:dyDescent="0.2">
      <c r="A24" s="595"/>
      <c r="B24" s="294">
        <v>16</v>
      </c>
      <c r="C24" s="477" t="s">
        <v>48</v>
      </c>
      <c r="D24" s="34" t="s">
        <v>31</v>
      </c>
      <c r="E24" s="478">
        <v>75</v>
      </c>
      <c r="F24" s="478">
        <v>1983</v>
      </c>
      <c r="G24" s="30">
        <f t="shared" si="0"/>
        <v>46.283999999999999</v>
      </c>
      <c r="H24" s="30">
        <v>1.377</v>
      </c>
      <c r="I24" s="30">
        <v>12.23</v>
      </c>
      <c r="J24" s="30">
        <v>32.677</v>
      </c>
      <c r="K24" s="30">
        <v>3467.27</v>
      </c>
      <c r="L24" s="30">
        <f t="shared" si="1"/>
        <v>32.677</v>
      </c>
      <c r="M24" s="30">
        <v>3467.27</v>
      </c>
      <c r="N24" s="31">
        <f t="shared" si="2"/>
        <v>9.4244174811883696E-3</v>
      </c>
      <c r="O24" s="32">
        <v>106.93</v>
      </c>
      <c r="P24" s="33">
        <f t="shared" si="3"/>
        <v>1.0077529612634724</v>
      </c>
      <c r="Q24" s="33">
        <f t="shared" si="4"/>
        <v>565.4650488713022</v>
      </c>
      <c r="R24" s="42">
        <f t="shared" si="5"/>
        <v>60.465177675808349</v>
      </c>
    </row>
    <row r="25" spans="1:22" ht="15" customHeight="1" x14ac:dyDescent="0.2">
      <c r="A25" s="595"/>
      <c r="B25" s="294">
        <v>17</v>
      </c>
      <c r="C25" s="236" t="s">
        <v>72</v>
      </c>
      <c r="D25" s="137" t="s">
        <v>31</v>
      </c>
      <c r="E25" s="135">
        <v>33</v>
      </c>
      <c r="F25" s="135">
        <v>1987</v>
      </c>
      <c r="G25" s="136">
        <f t="shared" si="0"/>
        <v>19.783000000000001</v>
      </c>
      <c r="H25" s="136">
        <v>0</v>
      </c>
      <c r="I25" s="136">
        <v>0</v>
      </c>
      <c r="J25" s="136">
        <v>19.783000000000001</v>
      </c>
      <c r="K25" s="137">
        <v>1981.22</v>
      </c>
      <c r="L25" s="136">
        <f t="shared" si="1"/>
        <v>19.783000000000001</v>
      </c>
      <c r="M25" s="137">
        <v>1981.22</v>
      </c>
      <c r="N25" s="31">
        <f t="shared" si="2"/>
        <v>9.985261606484894E-3</v>
      </c>
      <c r="O25" s="32">
        <v>106.93</v>
      </c>
      <c r="P25" s="139">
        <f t="shared" si="3"/>
        <v>1.0677240235814298</v>
      </c>
      <c r="Q25" s="139">
        <f t="shared" si="4"/>
        <v>599.11569638909373</v>
      </c>
      <c r="R25" s="140">
        <f t="shared" si="5"/>
        <v>64.063441414885801</v>
      </c>
    </row>
    <row r="26" spans="1:22" ht="15" customHeight="1" x14ac:dyDescent="0.25">
      <c r="A26" s="595"/>
      <c r="B26" s="504">
        <v>18</v>
      </c>
      <c r="C26" s="224" t="s">
        <v>75</v>
      </c>
      <c r="D26" s="28" t="s">
        <v>47</v>
      </c>
      <c r="E26" s="29">
        <v>8</v>
      </c>
      <c r="F26" s="29">
        <v>1966</v>
      </c>
      <c r="G26" s="30">
        <f t="shared" si="0"/>
        <v>3.5979999999999999</v>
      </c>
      <c r="H26" s="30">
        <v>0</v>
      </c>
      <c r="I26" s="30">
        <v>0</v>
      </c>
      <c r="J26" s="30">
        <v>3.5979999999999999</v>
      </c>
      <c r="K26" s="30">
        <v>350.82</v>
      </c>
      <c r="L26" s="30">
        <f t="shared" si="1"/>
        <v>3.5979999999999999</v>
      </c>
      <c r="M26" s="30">
        <v>350.82</v>
      </c>
      <c r="N26" s="31">
        <f t="shared" si="2"/>
        <v>1.0255971723390912E-2</v>
      </c>
      <c r="O26" s="32">
        <v>106.93</v>
      </c>
      <c r="P26" s="33">
        <f t="shared" si="3"/>
        <v>1.0966710563821904</v>
      </c>
      <c r="Q26" s="33">
        <f t="shared" si="4"/>
        <v>615.35830340345478</v>
      </c>
      <c r="R26" s="42">
        <f t="shared" si="5"/>
        <v>65.800263382931433</v>
      </c>
      <c r="V26"/>
    </row>
    <row r="27" spans="1:22" s="19" customFormat="1" ht="15" customHeight="1" x14ac:dyDescent="0.2">
      <c r="A27" s="595"/>
      <c r="B27" s="294">
        <v>19</v>
      </c>
      <c r="C27" s="315" t="s">
        <v>43</v>
      </c>
      <c r="D27" s="216" t="s">
        <v>31</v>
      </c>
      <c r="E27" s="217">
        <v>8</v>
      </c>
      <c r="F27" s="217">
        <v>1966</v>
      </c>
      <c r="G27" s="218">
        <f t="shared" si="0"/>
        <v>3.6749999999999998</v>
      </c>
      <c r="H27" s="218">
        <v>0</v>
      </c>
      <c r="I27" s="218">
        <v>0</v>
      </c>
      <c r="J27" s="218">
        <v>3.6749999999999998</v>
      </c>
      <c r="K27" s="218">
        <v>353.96</v>
      </c>
      <c r="L27" s="218">
        <f t="shared" si="1"/>
        <v>3.6749999999999998</v>
      </c>
      <c r="M27" s="218">
        <v>353.96</v>
      </c>
      <c r="N27" s="219">
        <f t="shared" si="2"/>
        <v>1.0382529099333258E-2</v>
      </c>
      <c r="O27" s="32">
        <v>106.93</v>
      </c>
      <c r="P27" s="220">
        <f t="shared" si="3"/>
        <v>1.1102038365917053</v>
      </c>
      <c r="Q27" s="220">
        <f t="shared" si="4"/>
        <v>622.95174595999549</v>
      </c>
      <c r="R27" s="221">
        <f t="shared" si="5"/>
        <v>66.612230195502335</v>
      </c>
      <c r="S27" s="18"/>
      <c r="T27" s="18"/>
      <c r="U27" s="18"/>
    </row>
    <row r="28" spans="1:22" ht="14.25" customHeight="1" x14ac:dyDescent="0.2">
      <c r="A28" s="595"/>
      <c r="B28" s="290">
        <v>20</v>
      </c>
      <c r="C28" s="224" t="s">
        <v>87</v>
      </c>
      <c r="D28" s="28" t="s">
        <v>47</v>
      </c>
      <c r="E28" s="29">
        <v>41</v>
      </c>
      <c r="F28" s="29">
        <v>1974</v>
      </c>
      <c r="G28" s="30">
        <f t="shared" si="0"/>
        <v>12.736000000000001</v>
      </c>
      <c r="H28" s="30">
        <v>0</v>
      </c>
      <c r="I28" s="30">
        <v>0</v>
      </c>
      <c r="J28" s="30">
        <v>12.736000000000001</v>
      </c>
      <c r="K28" s="30">
        <v>1275.3499999999999</v>
      </c>
      <c r="L28" s="30">
        <f t="shared" si="1"/>
        <v>12.736000000000001</v>
      </c>
      <c r="M28" s="30">
        <v>1205.51</v>
      </c>
      <c r="N28" s="31">
        <f t="shared" si="2"/>
        <v>1.0564823186866969E-2</v>
      </c>
      <c r="O28" s="32">
        <v>106.93</v>
      </c>
      <c r="P28" s="33">
        <f t="shared" si="3"/>
        <v>1.129696543371685</v>
      </c>
      <c r="Q28" s="33">
        <f t="shared" si="4"/>
        <v>633.88939121201815</v>
      </c>
      <c r="R28" s="42">
        <f t="shared" si="5"/>
        <v>67.78179260230111</v>
      </c>
    </row>
    <row r="29" spans="1:22" ht="15.75" customHeight="1" x14ac:dyDescent="0.2">
      <c r="A29" s="595"/>
      <c r="B29" s="294">
        <v>21</v>
      </c>
      <c r="C29" s="223" t="s">
        <v>38</v>
      </c>
      <c r="D29" s="28" t="s">
        <v>31</v>
      </c>
      <c r="E29" s="29">
        <v>48</v>
      </c>
      <c r="F29" s="29">
        <v>1962</v>
      </c>
      <c r="G29" s="30">
        <f t="shared" si="0"/>
        <v>20.722000000000001</v>
      </c>
      <c r="H29" s="30">
        <v>0</v>
      </c>
      <c r="I29" s="30">
        <v>0</v>
      </c>
      <c r="J29" s="30">
        <v>20.722000000000001</v>
      </c>
      <c r="K29" s="30">
        <v>1908.69</v>
      </c>
      <c r="L29" s="30">
        <f t="shared" si="1"/>
        <v>20.722000000000001</v>
      </c>
      <c r="M29" s="30">
        <v>1908.69</v>
      </c>
      <c r="N29" s="31">
        <f t="shared" si="2"/>
        <v>1.0856660851159695E-2</v>
      </c>
      <c r="O29" s="32">
        <v>106.93</v>
      </c>
      <c r="P29" s="33">
        <f t="shared" si="3"/>
        <v>1.1609027448145064</v>
      </c>
      <c r="Q29" s="33">
        <f t="shared" si="4"/>
        <v>651.39965106958175</v>
      </c>
      <c r="R29" s="42">
        <f t="shared" si="5"/>
        <v>69.654164688870381</v>
      </c>
    </row>
    <row r="30" spans="1:22" ht="15" customHeight="1" x14ac:dyDescent="0.2">
      <c r="A30" s="595"/>
      <c r="B30" s="294">
        <v>22</v>
      </c>
      <c r="C30" s="224" t="s">
        <v>40</v>
      </c>
      <c r="D30" s="28" t="s">
        <v>31</v>
      </c>
      <c r="E30" s="29">
        <v>18</v>
      </c>
      <c r="F30" s="29"/>
      <c r="G30" s="30">
        <f t="shared" si="0"/>
        <v>11.434000000000001</v>
      </c>
      <c r="H30" s="30">
        <v>2.5499999999999998</v>
      </c>
      <c r="I30" s="30">
        <v>0.183</v>
      </c>
      <c r="J30" s="30">
        <v>8.7010000000000005</v>
      </c>
      <c r="K30" s="28">
        <v>704.53</v>
      </c>
      <c r="L30" s="30">
        <f t="shared" si="1"/>
        <v>8.7010000000000005</v>
      </c>
      <c r="M30" s="28">
        <v>704.53</v>
      </c>
      <c r="N30" s="31">
        <f t="shared" si="2"/>
        <v>1.2350077356535564E-2</v>
      </c>
      <c r="O30" s="32">
        <v>106.93</v>
      </c>
      <c r="P30" s="33">
        <f t="shared" si="3"/>
        <v>1.3205937717343479</v>
      </c>
      <c r="Q30" s="33">
        <f t="shared" si="4"/>
        <v>741.00464139213386</v>
      </c>
      <c r="R30" s="42">
        <f t="shared" si="5"/>
        <v>79.235626304060872</v>
      </c>
    </row>
    <row r="31" spans="1:22" ht="15.75" customHeight="1" x14ac:dyDescent="0.2">
      <c r="A31" s="595"/>
      <c r="B31" s="504">
        <v>23</v>
      </c>
      <c r="C31" s="571" t="s">
        <v>101</v>
      </c>
      <c r="D31" s="59" t="s">
        <v>47</v>
      </c>
      <c r="E31" s="29">
        <v>12</v>
      </c>
      <c r="F31" s="29"/>
      <c r="G31" s="30">
        <f t="shared" si="0"/>
        <v>9.4819999999999993</v>
      </c>
      <c r="H31" s="30">
        <v>0</v>
      </c>
      <c r="I31" s="30">
        <v>0</v>
      </c>
      <c r="J31" s="30">
        <v>9.4819999999999993</v>
      </c>
      <c r="K31" s="28">
        <v>731.56</v>
      </c>
      <c r="L31" s="30">
        <f t="shared" si="1"/>
        <v>9.4819999999999993</v>
      </c>
      <c r="M31" s="28">
        <v>731.56</v>
      </c>
      <c r="N31" s="31">
        <f t="shared" si="2"/>
        <v>1.2961342883700586E-2</v>
      </c>
      <c r="O31" s="32">
        <v>106.93</v>
      </c>
      <c r="P31" s="33">
        <f t="shared" si="3"/>
        <v>1.3859563945541038</v>
      </c>
      <c r="Q31" s="33">
        <f t="shared" si="4"/>
        <v>777.68057302203511</v>
      </c>
      <c r="R31" s="42">
        <f t="shared" si="5"/>
        <v>83.157383673246215</v>
      </c>
    </row>
    <row r="32" spans="1:22" ht="15" customHeight="1" x14ac:dyDescent="0.2">
      <c r="A32" s="595"/>
      <c r="B32" s="294">
        <v>24</v>
      </c>
      <c r="C32" s="226" t="s">
        <v>46</v>
      </c>
      <c r="D32" s="296" t="s">
        <v>47</v>
      </c>
      <c r="E32" s="217">
        <v>18</v>
      </c>
      <c r="F32" s="217">
        <v>1973</v>
      </c>
      <c r="G32" s="218">
        <f t="shared" si="0"/>
        <v>17.367000000000001</v>
      </c>
      <c r="H32" s="218">
        <v>0</v>
      </c>
      <c r="I32" s="218">
        <v>0</v>
      </c>
      <c r="J32" s="218">
        <v>17.367000000000001</v>
      </c>
      <c r="K32" s="218">
        <v>1319.16</v>
      </c>
      <c r="L32" s="218">
        <f t="shared" si="1"/>
        <v>17.367000000000001</v>
      </c>
      <c r="M32" s="218">
        <v>1319.16</v>
      </c>
      <c r="N32" s="219">
        <f t="shared" si="2"/>
        <v>1.3165196033839716E-2</v>
      </c>
      <c r="O32" s="293">
        <v>106.93</v>
      </c>
      <c r="P32" s="220">
        <f t="shared" si="3"/>
        <v>1.4077544118984811</v>
      </c>
      <c r="Q32" s="220">
        <f t="shared" si="4"/>
        <v>789.91176203038299</v>
      </c>
      <c r="R32" s="221">
        <f t="shared" si="5"/>
        <v>84.465264713908851</v>
      </c>
    </row>
    <row r="33" spans="1:18" s="19" customFormat="1" ht="15" customHeight="1" x14ac:dyDescent="0.2">
      <c r="A33" s="595"/>
      <c r="B33" s="290">
        <v>25</v>
      </c>
      <c r="C33" s="224" t="s">
        <v>88</v>
      </c>
      <c r="D33" s="28" t="s">
        <v>47</v>
      </c>
      <c r="E33" s="29">
        <v>20</v>
      </c>
      <c r="F33" s="29">
        <v>1981</v>
      </c>
      <c r="G33" s="30">
        <f t="shared" si="0"/>
        <v>13.976000000000001</v>
      </c>
      <c r="H33" s="30">
        <v>0</v>
      </c>
      <c r="I33" s="30">
        <v>0</v>
      </c>
      <c r="J33" s="30">
        <v>13.976000000000001</v>
      </c>
      <c r="K33" s="30">
        <v>1048.6600000000001</v>
      </c>
      <c r="L33" s="30">
        <f t="shared" si="1"/>
        <v>13.976000000000001</v>
      </c>
      <c r="M33" s="30">
        <v>1048.6600000000001</v>
      </c>
      <c r="N33" s="31">
        <f t="shared" si="2"/>
        <v>1.3327484599393511E-2</v>
      </c>
      <c r="O33" s="32">
        <v>106.93</v>
      </c>
      <c r="P33" s="33">
        <f t="shared" si="3"/>
        <v>1.4251079282131482</v>
      </c>
      <c r="Q33" s="33">
        <f t="shared" si="4"/>
        <v>799.6490759636107</v>
      </c>
      <c r="R33" s="42">
        <f t="shared" si="5"/>
        <v>85.506475692788896</v>
      </c>
    </row>
    <row r="34" spans="1:18" ht="14.25" customHeight="1" x14ac:dyDescent="0.2">
      <c r="A34" s="595"/>
      <c r="B34" s="294">
        <v>26</v>
      </c>
      <c r="C34" s="315" t="s">
        <v>99</v>
      </c>
      <c r="D34" s="292" t="s">
        <v>47</v>
      </c>
      <c r="E34" s="217">
        <v>8</v>
      </c>
      <c r="F34" s="217"/>
      <c r="G34" s="218">
        <f t="shared" si="0"/>
        <v>6.7930000000000001</v>
      </c>
      <c r="H34" s="218">
        <v>0</v>
      </c>
      <c r="I34" s="218">
        <v>0</v>
      </c>
      <c r="J34" s="218">
        <v>6.7930000000000001</v>
      </c>
      <c r="K34" s="216">
        <v>488.96</v>
      </c>
      <c r="L34" s="218">
        <f t="shared" si="1"/>
        <v>6.7930000000000001</v>
      </c>
      <c r="M34" s="216">
        <v>488.96</v>
      </c>
      <c r="N34" s="233">
        <f t="shared" si="2"/>
        <v>1.3892751963350786E-2</v>
      </c>
      <c r="O34" s="32">
        <v>106.93</v>
      </c>
      <c r="P34" s="220">
        <f t="shared" si="3"/>
        <v>1.4855519674410997</v>
      </c>
      <c r="Q34" s="220">
        <f t="shared" si="4"/>
        <v>833.56511780104711</v>
      </c>
      <c r="R34" s="221">
        <f t="shared" si="5"/>
        <v>89.133118046465967</v>
      </c>
    </row>
    <row r="35" spans="1:18" ht="12.75" customHeight="1" x14ac:dyDescent="0.2">
      <c r="A35" s="595"/>
      <c r="B35" s="294">
        <v>27</v>
      </c>
      <c r="C35" s="224" t="s">
        <v>54</v>
      </c>
      <c r="D35" s="59" t="s">
        <v>47</v>
      </c>
      <c r="E35" s="29">
        <v>18</v>
      </c>
      <c r="F35" s="29">
        <v>1964</v>
      </c>
      <c r="G35" s="30">
        <f t="shared" si="0"/>
        <v>11.439</v>
      </c>
      <c r="H35" s="30">
        <v>0</v>
      </c>
      <c r="I35" s="30">
        <v>0</v>
      </c>
      <c r="J35" s="30">
        <v>11.439</v>
      </c>
      <c r="K35" s="28">
        <v>801.57</v>
      </c>
      <c r="L35" s="30">
        <f t="shared" si="1"/>
        <v>11.439</v>
      </c>
      <c r="M35" s="28">
        <v>801.57</v>
      </c>
      <c r="N35" s="31">
        <f t="shared" si="2"/>
        <v>1.4270743665556345E-2</v>
      </c>
      <c r="O35" s="32">
        <v>106.93</v>
      </c>
      <c r="P35" s="33">
        <f t="shared" si="3"/>
        <v>1.5259706201579402</v>
      </c>
      <c r="Q35" s="33">
        <f t="shared" si="4"/>
        <v>856.2446199333807</v>
      </c>
      <c r="R35" s="42">
        <f t="shared" si="5"/>
        <v>91.558237209476403</v>
      </c>
    </row>
    <row r="36" spans="1:18" ht="12.75" customHeight="1" x14ac:dyDescent="0.2">
      <c r="A36" s="595"/>
      <c r="B36" s="504">
        <v>28</v>
      </c>
      <c r="C36" s="224" t="s">
        <v>53</v>
      </c>
      <c r="D36" s="59" t="s">
        <v>31</v>
      </c>
      <c r="E36" s="29">
        <v>7</v>
      </c>
      <c r="F36" s="29">
        <v>1964</v>
      </c>
      <c r="G36" s="30">
        <f t="shared" si="0"/>
        <v>4.4400000000000004</v>
      </c>
      <c r="H36" s="30">
        <v>0</v>
      </c>
      <c r="I36" s="30">
        <v>0</v>
      </c>
      <c r="J36" s="30">
        <v>4.4400000000000004</v>
      </c>
      <c r="K36" s="28">
        <v>310.77</v>
      </c>
      <c r="L36" s="30">
        <f t="shared" si="1"/>
        <v>4.4400000000000004</v>
      </c>
      <c r="M36" s="28">
        <v>310.77</v>
      </c>
      <c r="N36" s="31">
        <f t="shared" si="2"/>
        <v>1.4287093348778842E-2</v>
      </c>
      <c r="O36" s="32">
        <v>106.93</v>
      </c>
      <c r="P36" s="33">
        <f t="shared" si="3"/>
        <v>1.5277188917849216</v>
      </c>
      <c r="Q36" s="33">
        <f t="shared" si="4"/>
        <v>857.22560092673052</v>
      </c>
      <c r="R36" s="42">
        <f t="shared" si="5"/>
        <v>91.66313350709531</v>
      </c>
    </row>
    <row r="37" spans="1:18" ht="13.5" customHeight="1" thickBot="1" x14ac:dyDescent="0.25">
      <c r="A37" s="596"/>
      <c r="B37" s="298">
        <v>29</v>
      </c>
      <c r="C37" s="484" t="s">
        <v>55</v>
      </c>
      <c r="D37" s="258" t="s">
        <v>47</v>
      </c>
      <c r="E37" s="260">
        <v>19</v>
      </c>
      <c r="F37" s="260">
        <v>1978</v>
      </c>
      <c r="G37" s="261">
        <f t="shared" si="0"/>
        <v>13.923</v>
      </c>
      <c r="H37" s="261">
        <v>0</v>
      </c>
      <c r="I37" s="261">
        <v>0</v>
      </c>
      <c r="J37" s="261">
        <v>13.923</v>
      </c>
      <c r="K37" s="261">
        <v>961.74</v>
      </c>
      <c r="L37" s="261">
        <f t="shared" si="1"/>
        <v>13.923</v>
      </c>
      <c r="M37" s="261">
        <v>961.74</v>
      </c>
      <c r="N37" s="262">
        <f t="shared" si="2"/>
        <v>1.4476885644768856E-2</v>
      </c>
      <c r="O37" s="263">
        <v>106.93</v>
      </c>
      <c r="P37" s="264">
        <f t="shared" si="3"/>
        <v>1.5480133819951338</v>
      </c>
      <c r="Q37" s="264">
        <f t="shared" si="4"/>
        <v>868.61313868613149</v>
      </c>
      <c r="R37" s="265">
        <f t="shared" si="5"/>
        <v>92.880802919708046</v>
      </c>
    </row>
    <row r="38" spans="1:18" ht="12.75" customHeight="1" x14ac:dyDescent="0.2">
      <c r="A38" s="591" t="s">
        <v>83</v>
      </c>
      <c r="B38" s="289">
        <v>30</v>
      </c>
      <c r="C38" s="242" t="s">
        <v>66</v>
      </c>
      <c r="D38" s="144" t="s">
        <v>47</v>
      </c>
      <c r="E38" s="145">
        <v>45</v>
      </c>
      <c r="F38" s="145">
        <v>1972</v>
      </c>
      <c r="G38" s="146">
        <f t="shared" si="0"/>
        <v>23.082999999999998</v>
      </c>
      <c r="H38" s="146">
        <v>0</v>
      </c>
      <c r="I38" s="146">
        <v>0</v>
      </c>
      <c r="J38" s="146">
        <v>23.082999999999998</v>
      </c>
      <c r="K38" s="146">
        <v>1525.98</v>
      </c>
      <c r="L38" s="146">
        <f t="shared" si="1"/>
        <v>23.082999999999998</v>
      </c>
      <c r="M38" s="146">
        <v>1525.98</v>
      </c>
      <c r="N38" s="147">
        <f t="shared" si="2"/>
        <v>1.5126672695579234E-2</v>
      </c>
      <c r="O38" s="208">
        <v>106.93</v>
      </c>
      <c r="P38" s="148">
        <f t="shared" si="3"/>
        <v>1.6174951113382876</v>
      </c>
      <c r="Q38" s="148">
        <f t="shared" si="4"/>
        <v>907.60036173475396</v>
      </c>
      <c r="R38" s="149">
        <f t="shared" si="5"/>
        <v>97.049706680297234</v>
      </c>
    </row>
    <row r="39" spans="1:18" ht="12.75" customHeight="1" x14ac:dyDescent="0.2">
      <c r="A39" s="592"/>
      <c r="B39" s="246">
        <v>31</v>
      </c>
      <c r="C39" s="240" t="s">
        <v>85</v>
      </c>
      <c r="D39" s="90" t="s">
        <v>47</v>
      </c>
      <c r="E39" s="87">
        <v>20</v>
      </c>
      <c r="F39" s="87">
        <v>1988</v>
      </c>
      <c r="G39" s="89">
        <f t="shared" si="0"/>
        <v>11.404</v>
      </c>
      <c r="H39" s="89">
        <v>0</v>
      </c>
      <c r="I39" s="89">
        <v>0</v>
      </c>
      <c r="J39" s="89">
        <v>11.404</v>
      </c>
      <c r="K39" s="89">
        <v>1073.3399999999999</v>
      </c>
      <c r="L39" s="89">
        <f t="shared" si="1"/>
        <v>11.404</v>
      </c>
      <c r="M39" s="89">
        <v>752.43</v>
      </c>
      <c r="N39" s="91">
        <f t="shared" si="2"/>
        <v>1.5156227157343541E-2</v>
      </c>
      <c r="O39" s="104">
        <v>106.93</v>
      </c>
      <c r="P39" s="93">
        <f t="shared" si="3"/>
        <v>1.6206553699347448</v>
      </c>
      <c r="Q39" s="93">
        <f t="shared" si="4"/>
        <v>909.37362944061238</v>
      </c>
      <c r="R39" s="94">
        <f t="shared" si="5"/>
        <v>97.239322196084686</v>
      </c>
    </row>
    <row r="40" spans="1:18" ht="12.75" customHeight="1" x14ac:dyDescent="0.2">
      <c r="A40" s="592"/>
      <c r="B40" s="246">
        <v>32</v>
      </c>
      <c r="C40" s="239" t="s">
        <v>73</v>
      </c>
      <c r="D40" s="143" t="s">
        <v>47</v>
      </c>
      <c r="E40" s="145">
        <v>5</v>
      </c>
      <c r="F40" s="145">
        <v>1973</v>
      </c>
      <c r="G40" s="146">
        <f t="shared" si="0"/>
        <v>6.3609999999999998</v>
      </c>
      <c r="H40" s="146">
        <v>0</v>
      </c>
      <c r="I40" s="146">
        <v>0</v>
      </c>
      <c r="J40" s="146">
        <v>6.3609999999999998</v>
      </c>
      <c r="K40" s="144">
        <v>374.02</v>
      </c>
      <c r="L40" s="146">
        <f t="shared" si="1"/>
        <v>6.3609999999999998</v>
      </c>
      <c r="M40" s="144">
        <v>374.02</v>
      </c>
      <c r="N40" s="91">
        <f t="shared" si="2"/>
        <v>1.700711191914871E-2</v>
      </c>
      <c r="O40" s="104">
        <v>106.93</v>
      </c>
      <c r="P40" s="148">
        <f t="shared" si="3"/>
        <v>1.8185704775145717</v>
      </c>
      <c r="Q40" s="148">
        <f t="shared" si="4"/>
        <v>1020.4267151489225</v>
      </c>
      <c r="R40" s="149">
        <f t="shared" si="5"/>
        <v>109.1142286508743</v>
      </c>
    </row>
    <row r="41" spans="1:18" ht="14.25" customHeight="1" x14ac:dyDescent="0.2">
      <c r="A41" s="592"/>
      <c r="B41" s="487">
        <v>33</v>
      </c>
      <c r="C41" s="240" t="s">
        <v>57</v>
      </c>
      <c r="D41" s="88" t="s">
        <v>47</v>
      </c>
      <c r="E41" s="87">
        <v>10</v>
      </c>
      <c r="F41" s="87">
        <v>1973</v>
      </c>
      <c r="G41" s="89">
        <f t="shared" ref="G41:G65" si="6">H41+I41+J41</f>
        <v>13.734</v>
      </c>
      <c r="H41" s="89">
        <v>0</v>
      </c>
      <c r="I41" s="89">
        <v>0</v>
      </c>
      <c r="J41" s="89">
        <v>13.734</v>
      </c>
      <c r="K41" s="89">
        <v>796.55</v>
      </c>
      <c r="L41" s="89">
        <f t="shared" ref="L41:L65" si="7">J41</f>
        <v>13.734</v>
      </c>
      <c r="M41" s="89">
        <v>796.55</v>
      </c>
      <c r="N41" s="91">
        <f t="shared" ref="N41:N65" si="8">L41/M41</f>
        <v>1.7241855501851738E-2</v>
      </c>
      <c r="O41" s="104">
        <v>106.93</v>
      </c>
      <c r="P41" s="93">
        <f t="shared" ref="P41:P65" si="9">N41*O41</f>
        <v>1.8436716088130065</v>
      </c>
      <c r="Q41" s="93">
        <f t="shared" ref="Q41:Q65" si="10">N41*60*1000</f>
        <v>1034.5113301111041</v>
      </c>
      <c r="R41" s="94">
        <f t="shared" ref="R41:R65" si="11">Q41*O41/1000</f>
        <v>110.62029652878037</v>
      </c>
    </row>
    <row r="42" spans="1:18" ht="12.75" customHeight="1" x14ac:dyDescent="0.2">
      <c r="A42" s="592"/>
      <c r="B42" s="246">
        <v>34</v>
      </c>
      <c r="C42" s="228" t="s">
        <v>62</v>
      </c>
      <c r="D42" s="88" t="s">
        <v>47</v>
      </c>
      <c r="E42" s="87">
        <v>10</v>
      </c>
      <c r="F42" s="87">
        <v>1982</v>
      </c>
      <c r="G42" s="89">
        <f t="shared" si="6"/>
        <v>10.994</v>
      </c>
      <c r="H42" s="89">
        <v>0.30599999999999999</v>
      </c>
      <c r="I42" s="89">
        <v>0.10199999999999999</v>
      </c>
      <c r="J42" s="89">
        <v>10.586</v>
      </c>
      <c r="K42" s="90">
        <v>595.69000000000005</v>
      </c>
      <c r="L42" s="89">
        <f t="shared" si="7"/>
        <v>10.586</v>
      </c>
      <c r="M42" s="90">
        <v>595.69000000000005</v>
      </c>
      <c r="N42" s="91">
        <f t="shared" si="8"/>
        <v>1.7770988265708672E-2</v>
      </c>
      <c r="O42" s="104">
        <v>106.93</v>
      </c>
      <c r="P42" s="93">
        <f t="shared" si="9"/>
        <v>1.9002517752522283</v>
      </c>
      <c r="Q42" s="93">
        <f t="shared" si="10"/>
        <v>1066.2592959425203</v>
      </c>
      <c r="R42" s="94">
        <f t="shared" si="11"/>
        <v>114.01510651513371</v>
      </c>
    </row>
    <row r="43" spans="1:18" ht="12.75" customHeight="1" x14ac:dyDescent="0.2">
      <c r="A43" s="592"/>
      <c r="B43" s="289">
        <v>35</v>
      </c>
      <c r="C43" s="240" t="s">
        <v>52</v>
      </c>
      <c r="D43" s="90" t="s">
        <v>47</v>
      </c>
      <c r="E43" s="87">
        <v>17</v>
      </c>
      <c r="F43" s="87">
        <v>1975</v>
      </c>
      <c r="G43" s="89">
        <f t="shared" si="6"/>
        <v>23.457000000000001</v>
      </c>
      <c r="H43" s="89">
        <v>0</v>
      </c>
      <c r="I43" s="89">
        <v>0</v>
      </c>
      <c r="J43" s="89">
        <v>23.457000000000001</v>
      </c>
      <c r="K43" s="89">
        <v>1315.92</v>
      </c>
      <c r="L43" s="89">
        <f t="shared" si="7"/>
        <v>23.457000000000001</v>
      </c>
      <c r="M43" s="89">
        <v>1315.92</v>
      </c>
      <c r="N43" s="91">
        <f t="shared" si="8"/>
        <v>1.7825551705270837E-2</v>
      </c>
      <c r="O43" s="104">
        <v>106.93</v>
      </c>
      <c r="P43" s="93">
        <f t="shared" si="9"/>
        <v>1.9060862438446107</v>
      </c>
      <c r="Q43" s="93">
        <f t="shared" si="10"/>
        <v>1069.5331023162503</v>
      </c>
      <c r="R43" s="94">
        <f t="shared" si="11"/>
        <v>114.36517463067665</v>
      </c>
    </row>
    <row r="44" spans="1:18" ht="12.75" customHeight="1" x14ac:dyDescent="0.2">
      <c r="A44" s="592"/>
      <c r="B44" s="246">
        <v>36</v>
      </c>
      <c r="C44" s="240" t="s">
        <v>59</v>
      </c>
      <c r="D44" s="90" t="s">
        <v>47</v>
      </c>
      <c r="E44" s="87">
        <v>8</v>
      </c>
      <c r="F44" s="87">
        <v>1970</v>
      </c>
      <c r="G44" s="89">
        <f t="shared" si="6"/>
        <v>7.7080000000000002</v>
      </c>
      <c r="H44" s="89">
        <v>0</v>
      </c>
      <c r="I44" s="89">
        <v>0</v>
      </c>
      <c r="J44" s="89">
        <v>7.7080000000000002</v>
      </c>
      <c r="K44" s="89">
        <v>412.7</v>
      </c>
      <c r="L44" s="89">
        <f t="shared" si="7"/>
        <v>7.7080000000000002</v>
      </c>
      <c r="M44" s="89">
        <v>412.7</v>
      </c>
      <c r="N44" s="91">
        <f t="shared" si="8"/>
        <v>1.8677005088441969E-2</v>
      </c>
      <c r="O44" s="104">
        <v>106.93</v>
      </c>
      <c r="P44" s="93">
        <f t="shared" si="9"/>
        <v>1.9971321541070999</v>
      </c>
      <c r="Q44" s="93">
        <f t="shared" si="10"/>
        <v>1120.6203053065183</v>
      </c>
      <c r="R44" s="94">
        <f t="shared" si="11"/>
        <v>119.82792924642601</v>
      </c>
    </row>
    <row r="45" spans="1:18" ht="12.75" customHeight="1" x14ac:dyDescent="0.2">
      <c r="A45" s="592"/>
      <c r="B45" s="246">
        <v>37</v>
      </c>
      <c r="C45" s="242" t="s">
        <v>51</v>
      </c>
      <c r="D45" s="144" t="s">
        <v>47</v>
      </c>
      <c r="E45" s="145">
        <v>17</v>
      </c>
      <c r="F45" s="145">
        <v>1973</v>
      </c>
      <c r="G45" s="146">
        <f t="shared" si="6"/>
        <v>24.776</v>
      </c>
      <c r="H45" s="146">
        <v>0</v>
      </c>
      <c r="I45" s="146">
        <v>0</v>
      </c>
      <c r="J45" s="146">
        <v>24.776</v>
      </c>
      <c r="K45" s="146">
        <v>1317.97</v>
      </c>
      <c r="L45" s="146">
        <f t="shared" si="7"/>
        <v>24.776</v>
      </c>
      <c r="M45" s="146">
        <v>1317.97</v>
      </c>
      <c r="N45" s="147">
        <f t="shared" si="8"/>
        <v>1.8798606948564837E-2</v>
      </c>
      <c r="O45" s="104">
        <v>106.93</v>
      </c>
      <c r="P45" s="148">
        <f t="shared" si="9"/>
        <v>2.010135041010038</v>
      </c>
      <c r="Q45" s="148">
        <f t="shared" si="10"/>
        <v>1127.9164169138903</v>
      </c>
      <c r="R45" s="149">
        <f t="shared" si="11"/>
        <v>120.6081024606023</v>
      </c>
    </row>
    <row r="46" spans="1:18" ht="12.75" customHeight="1" x14ac:dyDescent="0.2">
      <c r="A46" s="592"/>
      <c r="B46" s="487">
        <v>38</v>
      </c>
      <c r="C46" s="242" t="s">
        <v>86</v>
      </c>
      <c r="D46" s="144" t="s">
        <v>47</v>
      </c>
      <c r="E46" s="145">
        <v>32</v>
      </c>
      <c r="F46" s="145"/>
      <c r="G46" s="146">
        <f t="shared" si="6"/>
        <v>32.387</v>
      </c>
      <c r="H46" s="146">
        <v>0</v>
      </c>
      <c r="I46" s="146">
        <v>0</v>
      </c>
      <c r="J46" s="146">
        <v>32.387</v>
      </c>
      <c r="K46" s="146">
        <v>1770.01</v>
      </c>
      <c r="L46" s="146">
        <f t="shared" si="7"/>
        <v>32.387</v>
      </c>
      <c r="M46" s="146">
        <v>1705.02</v>
      </c>
      <c r="N46" s="91">
        <f t="shared" si="8"/>
        <v>1.8995085101641038E-2</v>
      </c>
      <c r="O46" s="104">
        <v>106.93</v>
      </c>
      <c r="P46" s="148">
        <f t="shared" si="9"/>
        <v>2.0311444499184761</v>
      </c>
      <c r="Q46" s="148">
        <f t="shared" si="10"/>
        <v>1139.7051060984622</v>
      </c>
      <c r="R46" s="149">
        <f t="shared" si="11"/>
        <v>121.86866699510858</v>
      </c>
    </row>
    <row r="47" spans="1:18" ht="12.75" customHeight="1" x14ac:dyDescent="0.2">
      <c r="A47" s="592"/>
      <c r="B47" s="246">
        <v>39</v>
      </c>
      <c r="C47" s="242" t="s">
        <v>49</v>
      </c>
      <c r="D47" s="143" t="s">
        <v>47</v>
      </c>
      <c r="E47" s="145">
        <v>7</v>
      </c>
      <c r="F47" s="145">
        <v>1975</v>
      </c>
      <c r="G47" s="146">
        <f t="shared" si="6"/>
        <v>10.698</v>
      </c>
      <c r="H47" s="146">
        <v>0</v>
      </c>
      <c r="I47" s="146">
        <v>0</v>
      </c>
      <c r="J47" s="146">
        <v>10.698</v>
      </c>
      <c r="K47" s="144">
        <v>562.04999999999995</v>
      </c>
      <c r="L47" s="146">
        <f t="shared" si="7"/>
        <v>10.698</v>
      </c>
      <c r="M47" s="144">
        <v>562.04999999999995</v>
      </c>
      <c r="N47" s="91">
        <f t="shared" si="8"/>
        <v>1.9033893781692023E-2</v>
      </c>
      <c r="O47" s="104">
        <v>106.93</v>
      </c>
      <c r="P47" s="148">
        <f t="shared" si="9"/>
        <v>2.0352942620763281</v>
      </c>
      <c r="Q47" s="148">
        <f t="shared" si="10"/>
        <v>1142.0336269015215</v>
      </c>
      <c r="R47" s="149">
        <f t="shared" si="11"/>
        <v>122.11765572457971</v>
      </c>
    </row>
    <row r="48" spans="1:18" ht="12" customHeight="1" x14ac:dyDescent="0.2">
      <c r="A48" s="592"/>
      <c r="B48" s="289">
        <v>40</v>
      </c>
      <c r="C48" s="240" t="s">
        <v>77</v>
      </c>
      <c r="D48" s="90" t="s">
        <v>47</v>
      </c>
      <c r="E48" s="87">
        <v>14</v>
      </c>
      <c r="F48" s="87">
        <v>1966</v>
      </c>
      <c r="G48" s="89">
        <f t="shared" si="6"/>
        <v>9.4529999999999994</v>
      </c>
      <c r="H48" s="89">
        <v>0</v>
      </c>
      <c r="I48" s="89">
        <v>0</v>
      </c>
      <c r="J48" s="89">
        <v>9.4529999999999994</v>
      </c>
      <c r="K48" s="89">
        <v>487.55</v>
      </c>
      <c r="L48" s="89">
        <f t="shared" si="7"/>
        <v>9.4529999999999994</v>
      </c>
      <c r="M48" s="89">
        <v>487.55</v>
      </c>
      <c r="N48" s="91">
        <f t="shared" si="8"/>
        <v>1.9388780637883293E-2</v>
      </c>
      <c r="O48" s="104">
        <v>106.93</v>
      </c>
      <c r="P48" s="93">
        <f t="shared" si="9"/>
        <v>2.0732423136088607</v>
      </c>
      <c r="Q48" s="93">
        <f t="shared" si="10"/>
        <v>1163.3268382729975</v>
      </c>
      <c r="R48" s="94">
        <f t="shared" si="11"/>
        <v>124.39453881653164</v>
      </c>
    </row>
    <row r="49" spans="1:18" ht="12" customHeight="1" x14ac:dyDescent="0.2">
      <c r="A49" s="592"/>
      <c r="B49" s="246">
        <v>41</v>
      </c>
      <c r="C49" s="541" t="s">
        <v>64</v>
      </c>
      <c r="D49" s="88" t="s">
        <v>47</v>
      </c>
      <c r="E49" s="87">
        <v>17</v>
      </c>
      <c r="F49" s="87">
        <v>1969</v>
      </c>
      <c r="G49" s="89">
        <f t="shared" si="6"/>
        <v>14.807</v>
      </c>
      <c r="H49" s="89">
        <v>0</v>
      </c>
      <c r="I49" s="89">
        <v>0</v>
      </c>
      <c r="J49" s="89">
        <v>14.807</v>
      </c>
      <c r="K49" s="90">
        <v>744.88</v>
      </c>
      <c r="L49" s="89">
        <f t="shared" si="7"/>
        <v>14.807</v>
      </c>
      <c r="M49" s="90">
        <v>744.88</v>
      </c>
      <c r="N49" s="91">
        <f t="shared" si="8"/>
        <v>1.9878369670282461E-2</v>
      </c>
      <c r="O49" s="104">
        <v>106.93</v>
      </c>
      <c r="P49" s="93">
        <f t="shared" si="9"/>
        <v>2.1255940688433039</v>
      </c>
      <c r="Q49" s="93">
        <f t="shared" si="10"/>
        <v>1192.7021802169477</v>
      </c>
      <c r="R49" s="94">
        <f t="shared" si="11"/>
        <v>127.53564413059823</v>
      </c>
    </row>
    <row r="50" spans="1:18" ht="12" customHeight="1" x14ac:dyDescent="0.2">
      <c r="A50" s="592"/>
      <c r="B50" s="246">
        <v>42</v>
      </c>
      <c r="C50" s="520" t="s">
        <v>79</v>
      </c>
      <c r="D50" s="90" t="s">
        <v>47</v>
      </c>
      <c r="E50" s="87">
        <v>16</v>
      </c>
      <c r="F50" s="87">
        <v>1978</v>
      </c>
      <c r="G50" s="89">
        <f t="shared" si="6"/>
        <v>9.9220000000000006</v>
      </c>
      <c r="H50" s="89">
        <v>0</v>
      </c>
      <c r="I50" s="89">
        <v>0</v>
      </c>
      <c r="J50" s="89">
        <v>9.9220000000000006</v>
      </c>
      <c r="K50" s="89">
        <v>492.25</v>
      </c>
      <c r="L50" s="89">
        <f t="shared" si="7"/>
        <v>9.9220000000000006</v>
      </c>
      <c r="M50" s="89">
        <v>492.25</v>
      </c>
      <c r="N50" s="91">
        <f t="shared" si="8"/>
        <v>2.0156424581005587E-2</v>
      </c>
      <c r="O50" s="104">
        <v>106.93</v>
      </c>
      <c r="P50" s="93">
        <f t="shared" si="9"/>
        <v>2.1553264804469277</v>
      </c>
      <c r="Q50" s="93">
        <f t="shared" si="10"/>
        <v>1209.3854748603353</v>
      </c>
      <c r="R50" s="94">
        <f t="shared" si="11"/>
        <v>129.31958882681565</v>
      </c>
    </row>
    <row r="51" spans="1:18" ht="12.75" customHeight="1" x14ac:dyDescent="0.2">
      <c r="A51" s="592"/>
      <c r="B51" s="487">
        <v>43</v>
      </c>
      <c r="C51" s="239" t="s">
        <v>70</v>
      </c>
      <c r="D51" s="143" t="s">
        <v>47</v>
      </c>
      <c r="E51" s="145">
        <v>7</v>
      </c>
      <c r="F51" s="145">
        <v>1969</v>
      </c>
      <c r="G51" s="146">
        <f t="shared" si="6"/>
        <v>6.9660000000000002</v>
      </c>
      <c r="H51" s="146">
        <v>0</v>
      </c>
      <c r="I51" s="146">
        <v>0</v>
      </c>
      <c r="J51" s="146">
        <v>6.9660000000000002</v>
      </c>
      <c r="K51" s="144">
        <v>341.47</v>
      </c>
      <c r="L51" s="146">
        <f t="shared" si="7"/>
        <v>6.9660000000000002</v>
      </c>
      <c r="M51" s="144">
        <v>341.47</v>
      </c>
      <c r="N51" s="147">
        <f t="shared" si="8"/>
        <v>2.0400035142179401E-2</v>
      </c>
      <c r="O51" s="208">
        <v>106.93</v>
      </c>
      <c r="P51" s="148">
        <f t="shared" si="9"/>
        <v>2.1813757577532433</v>
      </c>
      <c r="Q51" s="148">
        <f t="shared" si="10"/>
        <v>1224.002108530764</v>
      </c>
      <c r="R51" s="149">
        <f t="shared" si="11"/>
        <v>130.8825454651946</v>
      </c>
    </row>
    <row r="52" spans="1:18" s="24" customFormat="1" ht="12" customHeight="1" x14ac:dyDescent="0.2">
      <c r="A52" s="592"/>
      <c r="B52" s="246">
        <v>44</v>
      </c>
      <c r="C52" s="242" t="s">
        <v>61</v>
      </c>
      <c r="D52" s="144" t="s">
        <v>47</v>
      </c>
      <c r="E52" s="145">
        <v>7</v>
      </c>
      <c r="F52" s="145">
        <v>1980</v>
      </c>
      <c r="G52" s="146">
        <f t="shared" si="6"/>
        <v>8.7949999999999999</v>
      </c>
      <c r="H52" s="146">
        <v>0</v>
      </c>
      <c r="I52" s="146">
        <v>0.97799999999999998</v>
      </c>
      <c r="J52" s="146">
        <v>7.8170000000000002</v>
      </c>
      <c r="K52" s="144">
        <v>374.68</v>
      </c>
      <c r="L52" s="146">
        <f t="shared" si="7"/>
        <v>7.8170000000000002</v>
      </c>
      <c r="M52" s="144">
        <v>374.68</v>
      </c>
      <c r="N52" s="147">
        <f t="shared" si="8"/>
        <v>2.0863136543183516E-2</v>
      </c>
      <c r="O52" s="104">
        <v>106.93</v>
      </c>
      <c r="P52" s="148">
        <f t="shared" si="9"/>
        <v>2.2308951905626135</v>
      </c>
      <c r="Q52" s="148">
        <f t="shared" si="10"/>
        <v>1251.788192591011</v>
      </c>
      <c r="R52" s="149">
        <f t="shared" si="11"/>
        <v>133.85371143375681</v>
      </c>
    </row>
    <row r="53" spans="1:18" ht="12" customHeight="1" x14ac:dyDescent="0.2">
      <c r="A53" s="592"/>
      <c r="B53" s="289">
        <v>45</v>
      </c>
      <c r="C53" s="239" t="s">
        <v>63</v>
      </c>
      <c r="D53" s="143" t="s">
        <v>47</v>
      </c>
      <c r="E53" s="145">
        <v>11</v>
      </c>
      <c r="F53" s="145">
        <v>1977</v>
      </c>
      <c r="G53" s="146">
        <f t="shared" si="6"/>
        <v>14.423999999999999</v>
      </c>
      <c r="H53" s="146">
        <v>0</v>
      </c>
      <c r="I53" s="146">
        <v>0</v>
      </c>
      <c r="J53" s="146">
        <v>14.423999999999999</v>
      </c>
      <c r="K53" s="144">
        <v>687.63</v>
      </c>
      <c r="L53" s="146">
        <f t="shared" si="7"/>
        <v>14.423999999999999</v>
      </c>
      <c r="M53" s="144">
        <v>687.63</v>
      </c>
      <c r="N53" s="91">
        <f t="shared" si="8"/>
        <v>2.0976397190349459E-2</v>
      </c>
      <c r="O53" s="104">
        <v>106.93</v>
      </c>
      <c r="P53" s="148">
        <f t="shared" si="9"/>
        <v>2.2430061515640678</v>
      </c>
      <c r="Q53" s="148">
        <f t="shared" si="10"/>
        <v>1258.5838314209677</v>
      </c>
      <c r="R53" s="149">
        <f t="shared" si="11"/>
        <v>134.5803690938441</v>
      </c>
    </row>
    <row r="54" spans="1:18" ht="12" customHeight="1" x14ac:dyDescent="0.2">
      <c r="A54" s="592"/>
      <c r="B54" s="246">
        <v>46</v>
      </c>
      <c r="C54" s="240" t="s">
        <v>65</v>
      </c>
      <c r="D54" s="90" t="s">
        <v>47</v>
      </c>
      <c r="E54" s="87">
        <v>6</v>
      </c>
      <c r="F54" s="87">
        <v>1971</v>
      </c>
      <c r="G54" s="89">
        <f t="shared" si="6"/>
        <v>6.9420000000000002</v>
      </c>
      <c r="H54" s="89">
        <v>0</v>
      </c>
      <c r="I54" s="89">
        <v>0</v>
      </c>
      <c r="J54" s="89">
        <v>6.9420000000000002</v>
      </c>
      <c r="K54" s="89">
        <v>328.45</v>
      </c>
      <c r="L54" s="89">
        <f t="shared" si="7"/>
        <v>6.9420000000000002</v>
      </c>
      <c r="M54" s="89">
        <v>328.45</v>
      </c>
      <c r="N54" s="91">
        <f t="shared" si="8"/>
        <v>2.1135637083269904E-2</v>
      </c>
      <c r="O54" s="104">
        <v>106.93</v>
      </c>
      <c r="P54" s="93">
        <f t="shared" si="9"/>
        <v>2.2600336733140511</v>
      </c>
      <c r="Q54" s="93">
        <f t="shared" si="10"/>
        <v>1268.1382249961941</v>
      </c>
      <c r="R54" s="94">
        <f t="shared" si="11"/>
        <v>135.60202039884305</v>
      </c>
    </row>
    <row r="55" spans="1:18" ht="12" customHeight="1" thickBot="1" x14ac:dyDescent="0.25">
      <c r="A55" s="593"/>
      <c r="B55" s="288">
        <v>47</v>
      </c>
      <c r="C55" s="244" t="s">
        <v>68</v>
      </c>
      <c r="D55" s="108" t="s">
        <v>47</v>
      </c>
      <c r="E55" s="106">
        <v>7</v>
      </c>
      <c r="F55" s="106">
        <v>1984</v>
      </c>
      <c r="G55" s="107">
        <f t="shared" si="6"/>
        <v>6.4290000000000003</v>
      </c>
      <c r="H55" s="107">
        <v>0</v>
      </c>
      <c r="I55" s="107">
        <v>0</v>
      </c>
      <c r="J55" s="107">
        <v>6.4290000000000003</v>
      </c>
      <c r="K55" s="107">
        <v>300.69</v>
      </c>
      <c r="L55" s="107">
        <f t="shared" si="7"/>
        <v>6.4290000000000003</v>
      </c>
      <c r="M55" s="107">
        <v>300.69</v>
      </c>
      <c r="N55" s="109">
        <f t="shared" si="8"/>
        <v>2.1380824104559513E-2</v>
      </c>
      <c r="O55" s="179">
        <v>106.93</v>
      </c>
      <c r="P55" s="110">
        <f t="shared" si="9"/>
        <v>2.286251521500549</v>
      </c>
      <c r="Q55" s="381">
        <f t="shared" si="10"/>
        <v>1282.8494462735709</v>
      </c>
      <c r="R55" s="111">
        <f t="shared" si="11"/>
        <v>137.17509129003295</v>
      </c>
    </row>
    <row r="56" spans="1:18" ht="13.5" customHeight="1" x14ac:dyDescent="0.2">
      <c r="A56" s="588" t="s">
        <v>84</v>
      </c>
      <c r="B56" s="346">
        <v>48</v>
      </c>
      <c r="C56" s="306" t="s">
        <v>74</v>
      </c>
      <c r="D56" s="112" t="s">
        <v>47</v>
      </c>
      <c r="E56" s="43">
        <v>7</v>
      </c>
      <c r="F56" s="43">
        <v>1963</v>
      </c>
      <c r="G56" s="113">
        <f t="shared" si="6"/>
        <v>6.9020000000000001</v>
      </c>
      <c r="H56" s="113">
        <v>0</v>
      </c>
      <c r="I56" s="113">
        <v>0</v>
      </c>
      <c r="J56" s="113">
        <v>6.9020000000000001</v>
      </c>
      <c r="K56" s="114">
        <v>308.89</v>
      </c>
      <c r="L56" s="113">
        <f t="shared" si="7"/>
        <v>6.9020000000000001</v>
      </c>
      <c r="M56" s="114">
        <v>308.89</v>
      </c>
      <c r="N56" s="115">
        <f t="shared" si="8"/>
        <v>2.2344523940561366E-2</v>
      </c>
      <c r="O56" s="307">
        <v>106.93</v>
      </c>
      <c r="P56" s="116">
        <f t="shared" si="9"/>
        <v>2.3892999449642272</v>
      </c>
      <c r="Q56" s="116">
        <f t="shared" si="10"/>
        <v>1340.6714364336819</v>
      </c>
      <c r="R56" s="117">
        <f t="shared" si="11"/>
        <v>143.35799669785362</v>
      </c>
    </row>
    <row r="57" spans="1:18" ht="12" customHeight="1" x14ac:dyDescent="0.2">
      <c r="A57" s="589"/>
      <c r="B57" s="256">
        <v>49</v>
      </c>
      <c r="C57" s="250" t="s">
        <v>58</v>
      </c>
      <c r="D57" s="44" t="s">
        <v>47</v>
      </c>
      <c r="E57" s="45">
        <v>8</v>
      </c>
      <c r="F57" s="45">
        <v>1965</v>
      </c>
      <c r="G57" s="46">
        <f t="shared" si="6"/>
        <v>9.0259999999999998</v>
      </c>
      <c r="H57" s="46">
        <v>0</v>
      </c>
      <c r="I57" s="46">
        <v>0</v>
      </c>
      <c r="J57" s="46">
        <v>9.0259999999999998</v>
      </c>
      <c r="K57" s="46">
        <v>398.85</v>
      </c>
      <c r="L57" s="46">
        <f t="shared" si="7"/>
        <v>9.0259999999999998</v>
      </c>
      <c r="M57" s="46">
        <v>398.85</v>
      </c>
      <c r="N57" s="47">
        <f t="shared" si="8"/>
        <v>2.2630061426601476E-2</v>
      </c>
      <c r="O57" s="48">
        <v>106.93</v>
      </c>
      <c r="P57" s="49">
        <f t="shared" si="9"/>
        <v>2.4198324683464962</v>
      </c>
      <c r="Q57" s="49">
        <f t="shared" si="10"/>
        <v>1357.8036855960886</v>
      </c>
      <c r="R57" s="51">
        <f t="shared" si="11"/>
        <v>145.18994810078976</v>
      </c>
    </row>
    <row r="58" spans="1:18" ht="12" customHeight="1" x14ac:dyDescent="0.2">
      <c r="A58" s="589"/>
      <c r="B58" s="305">
        <v>50</v>
      </c>
      <c r="C58" s="251" t="s">
        <v>69</v>
      </c>
      <c r="D58" s="50" t="s">
        <v>47</v>
      </c>
      <c r="E58" s="45">
        <v>24</v>
      </c>
      <c r="F58" s="45">
        <v>1964</v>
      </c>
      <c r="G58" s="46">
        <f t="shared" si="6"/>
        <v>22.004000000000001</v>
      </c>
      <c r="H58" s="46">
        <v>0.10199999999999999</v>
      </c>
      <c r="I58" s="46">
        <v>0.245</v>
      </c>
      <c r="J58" s="46">
        <v>21.657</v>
      </c>
      <c r="K58" s="44">
        <v>940.14</v>
      </c>
      <c r="L58" s="46">
        <f t="shared" si="7"/>
        <v>21.657</v>
      </c>
      <c r="M58" s="44">
        <v>940.14</v>
      </c>
      <c r="N58" s="47">
        <f t="shared" si="8"/>
        <v>2.3035930818814221E-2</v>
      </c>
      <c r="O58" s="48">
        <v>106.93</v>
      </c>
      <c r="P58" s="49">
        <f t="shared" si="9"/>
        <v>2.4632320824558049</v>
      </c>
      <c r="Q58" s="49">
        <f t="shared" si="10"/>
        <v>1382.1558491288533</v>
      </c>
      <c r="R58" s="51">
        <f t="shared" si="11"/>
        <v>147.7939249473483</v>
      </c>
    </row>
    <row r="59" spans="1:18" ht="14.25" customHeight="1" x14ac:dyDescent="0.2">
      <c r="A59" s="589"/>
      <c r="B59" s="256">
        <v>51</v>
      </c>
      <c r="C59" s="251" t="s">
        <v>56</v>
      </c>
      <c r="D59" s="50" t="s">
        <v>47</v>
      </c>
      <c r="E59" s="45">
        <v>11</v>
      </c>
      <c r="F59" s="45">
        <v>1978</v>
      </c>
      <c r="G59" s="46">
        <f t="shared" si="6"/>
        <v>15.602</v>
      </c>
      <c r="H59" s="46">
        <v>0</v>
      </c>
      <c r="I59" s="46">
        <v>0</v>
      </c>
      <c r="J59" s="46">
        <v>15.602</v>
      </c>
      <c r="K59" s="44">
        <v>669.02</v>
      </c>
      <c r="L59" s="46">
        <f t="shared" si="7"/>
        <v>15.602</v>
      </c>
      <c r="M59" s="44">
        <v>669.02</v>
      </c>
      <c r="N59" s="47">
        <f t="shared" si="8"/>
        <v>2.3320678006636574E-2</v>
      </c>
      <c r="O59" s="48">
        <v>106.93</v>
      </c>
      <c r="P59" s="49">
        <f t="shared" si="9"/>
        <v>2.4936800992496488</v>
      </c>
      <c r="Q59" s="49">
        <f t="shared" si="10"/>
        <v>1399.2406803981944</v>
      </c>
      <c r="R59" s="51">
        <f t="shared" si="11"/>
        <v>149.62080595497895</v>
      </c>
    </row>
    <row r="60" spans="1:18" ht="13.5" customHeight="1" x14ac:dyDescent="0.2">
      <c r="A60" s="589"/>
      <c r="B60" s="256">
        <v>52</v>
      </c>
      <c r="C60" s="251" t="s">
        <v>102</v>
      </c>
      <c r="D60" s="50" t="s">
        <v>47</v>
      </c>
      <c r="E60" s="45">
        <v>12</v>
      </c>
      <c r="F60" s="45">
        <v>1969</v>
      </c>
      <c r="G60" s="46">
        <f t="shared" si="6"/>
        <v>13.183999999999999</v>
      </c>
      <c r="H60" s="46">
        <v>0</v>
      </c>
      <c r="I60" s="46">
        <v>0</v>
      </c>
      <c r="J60" s="46">
        <v>13.183999999999999</v>
      </c>
      <c r="K60" s="44">
        <v>544.66</v>
      </c>
      <c r="L60" s="46">
        <f t="shared" si="7"/>
        <v>13.183999999999999</v>
      </c>
      <c r="M60" s="44">
        <v>544.66</v>
      </c>
      <c r="N60" s="47">
        <f t="shared" si="8"/>
        <v>2.4205926633128923E-2</v>
      </c>
      <c r="O60" s="48">
        <v>106.93</v>
      </c>
      <c r="P60" s="49">
        <f t="shared" si="9"/>
        <v>2.588339734880476</v>
      </c>
      <c r="Q60" s="49">
        <f t="shared" si="10"/>
        <v>1452.3555979877353</v>
      </c>
      <c r="R60" s="51">
        <f t="shared" si="11"/>
        <v>155.30038409282855</v>
      </c>
    </row>
    <row r="61" spans="1:18" ht="13.5" customHeight="1" x14ac:dyDescent="0.2">
      <c r="A61" s="589"/>
      <c r="B61" s="346">
        <v>53</v>
      </c>
      <c r="C61" s="252" t="s">
        <v>67</v>
      </c>
      <c r="D61" s="50" t="s">
        <v>47</v>
      </c>
      <c r="E61" s="209">
        <v>1</v>
      </c>
      <c r="F61" s="209">
        <v>1984</v>
      </c>
      <c r="G61" s="46">
        <f t="shared" si="6"/>
        <v>1.478</v>
      </c>
      <c r="H61" s="210">
        <v>0</v>
      </c>
      <c r="I61" s="210">
        <v>0</v>
      </c>
      <c r="J61" s="210">
        <v>1.478</v>
      </c>
      <c r="K61" s="211">
        <v>60.09</v>
      </c>
      <c r="L61" s="210">
        <f t="shared" si="7"/>
        <v>1.478</v>
      </c>
      <c r="M61" s="211">
        <v>60.09</v>
      </c>
      <c r="N61" s="47">
        <f t="shared" si="8"/>
        <v>2.459643867532035E-2</v>
      </c>
      <c r="O61" s="48">
        <v>106.93</v>
      </c>
      <c r="P61" s="49">
        <f t="shared" si="9"/>
        <v>2.6300971875520052</v>
      </c>
      <c r="Q61" s="213">
        <f t="shared" si="10"/>
        <v>1475.7863205192209</v>
      </c>
      <c r="R61" s="51">
        <f t="shared" si="11"/>
        <v>157.80583125312029</v>
      </c>
    </row>
    <row r="62" spans="1:18" ht="13.5" customHeight="1" x14ac:dyDescent="0.2">
      <c r="A62" s="589"/>
      <c r="B62" s="256">
        <v>54</v>
      </c>
      <c r="C62" s="253" t="s">
        <v>76</v>
      </c>
      <c r="D62" s="44" t="s">
        <v>47</v>
      </c>
      <c r="E62" s="209">
        <v>4</v>
      </c>
      <c r="F62" s="209">
        <v>1973</v>
      </c>
      <c r="G62" s="46">
        <f t="shared" si="6"/>
        <v>4.4809999999999999</v>
      </c>
      <c r="H62" s="210">
        <v>0</v>
      </c>
      <c r="I62" s="210">
        <v>0</v>
      </c>
      <c r="J62" s="210">
        <v>4.4809999999999999</v>
      </c>
      <c r="K62" s="210">
        <v>174.77</v>
      </c>
      <c r="L62" s="210">
        <f t="shared" si="7"/>
        <v>4.4809999999999999</v>
      </c>
      <c r="M62" s="210">
        <v>174.77</v>
      </c>
      <c r="N62" s="47">
        <f t="shared" si="8"/>
        <v>2.563941179836356E-2</v>
      </c>
      <c r="O62" s="48">
        <v>106.93</v>
      </c>
      <c r="P62" s="213">
        <f t="shared" si="9"/>
        <v>2.7416223035990157</v>
      </c>
      <c r="Q62" s="213">
        <f t="shared" si="10"/>
        <v>1538.3647079018137</v>
      </c>
      <c r="R62" s="214">
        <f t="shared" si="11"/>
        <v>164.49733821594094</v>
      </c>
    </row>
    <row r="63" spans="1:18" ht="13.5" customHeight="1" x14ac:dyDescent="0.2">
      <c r="A63" s="589"/>
      <c r="B63" s="305">
        <v>55</v>
      </c>
      <c r="C63" s="253" t="s">
        <v>78</v>
      </c>
      <c r="D63" s="44" t="s">
        <v>47</v>
      </c>
      <c r="E63" s="209">
        <v>12</v>
      </c>
      <c r="F63" s="209">
        <v>1984</v>
      </c>
      <c r="G63" s="46">
        <f t="shared" si="6"/>
        <v>11.366</v>
      </c>
      <c r="H63" s="210">
        <v>0</v>
      </c>
      <c r="I63" s="210">
        <v>0</v>
      </c>
      <c r="J63" s="210">
        <v>11.366</v>
      </c>
      <c r="K63" s="210">
        <v>415.39</v>
      </c>
      <c r="L63" s="210">
        <f t="shared" si="7"/>
        <v>11.366</v>
      </c>
      <c r="M63" s="210">
        <v>415.39</v>
      </c>
      <c r="N63" s="47">
        <f t="shared" si="8"/>
        <v>2.736223789691615E-2</v>
      </c>
      <c r="O63" s="48">
        <v>106.93</v>
      </c>
      <c r="P63" s="213">
        <f t="shared" si="9"/>
        <v>2.9258440983172442</v>
      </c>
      <c r="Q63" s="213">
        <f t="shared" si="10"/>
        <v>1641.7342738149689</v>
      </c>
      <c r="R63" s="214">
        <f t="shared" si="11"/>
        <v>175.55064589903463</v>
      </c>
    </row>
    <row r="64" spans="1:18" ht="13.5" customHeight="1" x14ac:dyDescent="0.2">
      <c r="A64" s="589"/>
      <c r="B64" s="256">
        <v>56</v>
      </c>
      <c r="C64" s="252" t="s">
        <v>100</v>
      </c>
      <c r="D64" s="50" t="s">
        <v>47</v>
      </c>
      <c r="E64" s="209">
        <v>6</v>
      </c>
      <c r="F64" s="209"/>
      <c r="G64" s="46">
        <f t="shared" si="6"/>
        <v>6.7060000000000004</v>
      </c>
      <c r="H64" s="210">
        <v>0</v>
      </c>
      <c r="I64" s="210">
        <v>0</v>
      </c>
      <c r="J64" s="210">
        <v>6.7060000000000004</v>
      </c>
      <c r="K64" s="211">
        <v>220.29</v>
      </c>
      <c r="L64" s="210">
        <f t="shared" si="7"/>
        <v>6.7060000000000004</v>
      </c>
      <c r="M64" s="211">
        <v>220.29</v>
      </c>
      <c r="N64" s="47">
        <f t="shared" si="8"/>
        <v>3.0441690498887834E-2</v>
      </c>
      <c r="O64" s="48">
        <v>106.93</v>
      </c>
      <c r="P64" s="213">
        <f t="shared" si="9"/>
        <v>3.2551299650460761</v>
      </c>
      <c r="Q64" s="213">
        <f t="shared" si="10"/>
        <v>1826.5014299332699</v>
      </c>
      <c r="R64" s="214">
        <f t="shared" si="11"/>
        <v>195.30779790276458</v>
      </c>
    </row>
    <row r="65" spans="1:18" ht="12.75" customHeight="1" thickBot="1" x14ac:dyDescent="0.25">
      <c r="A65" s="590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6"/>
        <v>3.79</v>
      </c>
      <c r="H65" s="54">
        <v>0</v>
      </c>
      <c r="I65" s="54">
        <v>0</v>
      </c>
      <c r="J65" s="54">
        <v>3.79</v>
      </c>
      <c r="K65" s="54">
        <v>108.3</v>
      </c>
      <c r="L65" s="54">
        <f t="shared" si="7"/>
        <v>3.79</v>
      </c>
      <c r="M65" s="54">
        <v>108.3</v>
      </c>
      <c r="N65" s="55">
        <f t="shared" si="8"/>
        <v>3.4995383194829179E-2</v>
      </c>
      <c r="O65" s="56">
        <v>106.93</v>
      </c>
      <c r="P65" s="57">
        <f t="shared" si="9"/>
        <v>3.7420563250230843</v>
      </c>
      <c r="Q65" s="57">
        <f t="shared" si="10"/>
        <v>2099.7229916897504</v>
      </c>
      <c r="R65" s="58">
        <f t="shared" si="11"/>
        <v>224.52337950138502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108.95490224513178</v>
      </c>
    </row>
  </sheetData>
  <sortState xmlns:xlrd2="http://schemas.microsoft.com/office/spreadsheetml/2017/richdata2" ref="B10:R65">
    <sortCondition ref="N9:N65"/>
  </sortState>
  <mergeCells count="23">
    <mergeCell ref="A56:A65"/>
    <mergeCell ref="A21:A37"/>
    <mergeCell ref="A38:A55"/>
    <mergeCell ref="A9:A20"/>
    <mergeCell ref="P5:P6"/>
    <mergeCell ref="Q5:Q6"/>
    <mergeCell ref="R5:R6"/>
    <mergeCell ref="G5:J5"/>
    <mergeCell ref="K5:K6"/>
    <mergeCell ref="L5:L6"/>
    <mergeCell ref="M5:M6"/>
    <mergeCell ref="N5:N6"/>
    <mergeCell ref="O5:O6"/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82021-53AC-412E-A7C4-C9E567347809}">
  <dimension ref="A1:V1048575"/>
  <sheetViews>
    <sheetView topLeftCell="A34" workbookViewId="0">
      <selection activeCell="H19" sqref="H19"/>
    </sheetView>
  </sheetViews>
  <sheetFormatPr defaultRowHeight="11.25" x14ac:dyDescent="0.2"/>
  <cols>
    <col min="1" max="1" width="21.140625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166</v>
      </c>
      <c r="B2" s="611"/>
      <c r="C2" s="611"/>
      <c r="D2" s="611"/>
      <c r="E2" s="611"/>
      <c r="F2" s="612"/>
      <c r="G2" s="483">
        <v>7.3</v>
      </c>
      <c r="H2" s="2" t="s">
        <v>1</v>
      </c>
      <c r="J2" s="119"/>
    </row>
    <row r="3" spans="1:18" ht="18.75" customHeight="1" thickBot="1" x14ac:dyDescent="0.25">
      <c r="A3" s="613" t="s">
        <v>167</v>
      </c>
      <c r="B3" s="613"/>
      <c r="C3" s="613"/>
      <c r="D3" s="613"/>
      <c r="E3" s="613"/>
      <c r="F3" s="613"/>
      <c r="G3" s="482">
        <v>321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171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3.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5.75" customHeight="1" x14ac:dyDescent="0.2">
      <c r="A9" s="597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22.936999999999998</v>
      </c>
      <c r="H9" s="62">
        <v>2.2440000000000002</v>
      </c>
      <c r="I9" s="62">
        <v>10.02</v>
      </c>
      <c r="J9" s="62">
        <v>10.673</v>
      </c>
      <c r="K9" s="62">
        <v>3530.28</v>
      </c>
      <c r="L9" s="62">
        <f t="shared" ref="L9" si="1">J9</f>
        <v>10.673</v>
      </c>
      <c r="M9" s="62">
        <v>3530.28</v>
      </c>
      <c r="N9" s="479">
        <f t="shared" ref="N9" si="2">L9/M9</f>
        <v>3.0232729415230518E-3</v>
      </c>
      <c r="O9" s="82">
        <v>106.93</v>
      </c>
      <c r="P9" s="65">
        <f t="shared" ref="P9" si="3">N9*O9</f>
        <v>0.32327857563705997</v>
      </c>
      <c r="Q9" s="65">
        <f t="shared" ref="Q9" si="4">N9*60*1000</f>
        <v>181.39637649138311</v>
      </c>
      <c r="R9" s="66">
        <f t="shared" ref="R9" si="5">Q9*O9/1000</f>
        <v>19.396714538223598</v>
      </c>
    </row>
    <row r="10" spans="1:18" ht="14.25" customHeight="1" x14ac:dyDescent="0.2">
      <c r="A10" s="598"/>
      <c r="B10" s="364">
        <v>2</v>
      </c>
      <c r="C10" s="259" t="s">
        <v>50</v>
      </c>
      <c r="D10" s="67" t="s">
        <v>31</v>
      </c>
      <c r="E10" s="68">
        <v>6</v>
      </c>
      <c r="F10" s="68">
        <v>1992</v>
      </c>
      <c r="G10" s="69">
        <f t="shared" ref="G10:G41" si="6">H10+I10+J10</f>
        <v>0.82499999999999996</v>
      </c>
      <c r="H10" s="69">
        <v>0</v>
      </c>
      <c r="I10" s="69">
        <v>0</v>
      </c>
      <c r="J10" s="69">
        <v>0.82499999999999996</v>
      </c>
      <c r="K10" s="69">
        <v>266.81</v>
      </c>
      <c r="L10" s="69">
        <f t="shared" ref="L10:L41" si="7">J10</f>
        <v>0.82499999999999996</v>
      </c>
      <c r="M10" s="69">
        <v>266.81</v>
      </c>
      <c r="N10" s="165">
        <f t="shared" ref="N10:N41" si="8">L10/M10</f>
        <v>3.0920880026985495E-3</v>
      </c>
      <c r="O10" s="84">
        <v>106.93</v>
      </c>
      <c r="P10" s="71">
        <f t="shared" ref="P10:P41" si="9">N10*O10</f>
        <v>0.33063697012855592</v>
      </c>
      <c r="Q10" s="71">
        <f t="shared" ref="Q10:Q41" si="10">N10*60*1000</f>
        <v>185.52528016191297</v>
      </c>
      <c r="R10" s="72">
        <f t="shared" ref="R10:R41" si="11">Q10*O10/1000</f>
        <v>19.838218207713354</v>
      </c>
    </row>
    <row r="11" spans="1:18" ht="14.25" customHeight="1" x14ac:dyDescent="0.2">
      <c r="A11" s="598"/>
      <c r="B11" s="364">
        <v>3</v>
      </c>
      <c r="C11" s="383" t="s">
        <v>48</v>
      </c>
      <c r="D11" s="73" t="s">
        <v>31</v>
      </c>
      <c r="E11" s="75">
        <v>75</v>
      </c>
      <c r="F11" s="75">
        <v>1983</v>
      </c>
      <c r="G11" s="69">
        <f t="shared" si="6"/>
        <v>27.468</v>
      </c>
      <c r="H11" s="69">
        <v>2.04</v>
      </c>
      <c r="I11" s="69">
        <v>11.835000000000001</v>
      </c>
      <c r="J11" s="69">
        <v>13.593</v>
      </c>
      <c r="K11" s="69">
        <v>3467.27</v>
      </c>
      <c r="L11" s="69">
        <f t="shared" si="7"/>
        <v>13.593</v>
      </c>
      <c r="M11" s="69">
        <v>3467.27</v>
      </c>
      <c r="N11" s="70">
        <f t="shared" si="8"/>
        <v>3.9203753962050837E-3</v>
      </c>
      <c r="O11" s="84">
        <v>106.93</v>
      </c>
      <c r="P11" s="71">
        <f t="shared" si="9"/>
        <v>0.41920574111620962</v>
      </c>
      <c r="Q11" s="71">
        <f t="shared" si="10"/>
        <v>235.22252377230501</v>
      </c>
      <c r="R11" s="72">
        <f t="shared" si="11"/>
        <v>25.152344466972576</v>
      </c>
    </row>
    <row r="12" spans="1:18" ht="15.75" customHeight="1" x14ac:dyDescent="0.2">
      <c r="A12" s="598"/>
      <c r="B12" s="370">
        <v>4</v>
      </c>
      <c r="C12" s="540" t="s">
        <v>45</v>
      </c>
      <c r="D12" s="542" t="s">
        <v>31</v>
      </c>
      <c r="E12" s="163">
        <v>18</v>
      </c>
      <c r="F12" s="163">
        <v>1974</v>
      </c>
      <c r="G12" s="164">
        <f t="shared" si="6"/>
        <v>5.7190000000000003</v>
      </c>
      <c r="H12" s="164">
        <v>0</v>
      </c>
      <c r="I12" s="164">
        <v>0</v>
      </c>
      <c r="J12" s="164">
        <v>5.7190000000000003</v>
      </c>
      <c r="K12" s="162">
        <v>1390.81</v>
      </c>
      <c r="L12" s="164">
        <f t="shared" si="7"/>
        <v>5.7190000000000003</v>
      </c>
      <c r="M12" s="162">
        <v>1390.81</v>
      </c>
      <c r="N12" s="165">
        <f t="shared" si="8"/>
        <v>4.1119922922613445E-3</v>
      </c>
      <c r="O12" s="84">
        <v>106.93</v>
      </c>
      <c r="P12" s="166">
        <f t="shared" si="9"/>
        <v>0.43969533581150561</v>
      </c>
      <c r="Q12" s="166">
        <f t="shared" si="10"/>
        <v>246.71953753568067</v>
      </c>
      <c r="R12" s="167">
        <f t="shared" si="11"/>
        <v>26.381720148690334</v>
      </c>
    </row>
    <row r="13" spans="1:18" ht="14.25" customHeight="1" x14ac:dyDescent="0.2">
      <c r="A13" s="598"/>
      <c r="B13" s="528">
        <v>5</v>
      </c>
      <c r="C13" s="259" t="s">
        <v>46</v>
      </c>
      <c r="D13" s="73" t="s">
        <v>47</v>
      </c>
      <c r="E13" s="68">
        <v>18</v>
      </c>
      <c r="F13" s="68">
        <v>1973</v>
      </c>
      <c r="G13" s="69">
        <f t="shared" si="6"/>
        <v>5.601</v>
      </c>
      <c r="H13" s="69">
        <v>0</v>
      </c>
      <c r="I13" s="69">
        <v>0</v>
      </c>
      <c r="J13" s="69">
        <v>5.601</v>
      </c>
      <c r="K13" s="69">
        <v>1319.16</v>
      </c>
      <c r="L13" s="69">
        <f t="shared" si="7"/>
        <v>5.601</v>
      </c>
      <c r="M13" s="69">
        <v>1319.16</v>
      </c>
      <c r="N13" s="70">
        <f t="shared" si="8"/>
        <v>4.2458837442008552E-3</v>
      </c>
      <c r="O13" s="84">
        <v>106.93</v>
      </c>
      <c r="P13" s="71">
        <f t="shared" si="9"/>
        <v>0.45401234876739749</v>
      </c>
      <c r="Q13" s="71">
        <f t="shared" si="10"/>
        <v>254.75302465205129</v>
      </c>
      <c r="R13" s="72">
        <f t="shared" si="11"/>
        <v>27.240740926043848</v>
      </c>
    </row>
    <row r="14" spans="1:18" ht="15" customHeight="1" x14ac:dyDescent="0.2">
      <c r="A14" s="647"/>
      <c r="B14" s="364">
        <v>6</v>
      </c>
      <c r="C14" s="382" t="s">
        <v>30</v>
      </c>
      <c r="D14" s="277" t="s">
        <v>31</v>
      </c>
      <c r="E14" s="278">
        <v>19</v>
      </c>
      <c r="F14" s="278">
        <v>1986</v>
      </c>
      <c r="G14" s="279">
        <f t="shared" si="6"/>
        <v>5.133</v>
      </c>
      <c r="H14" s="279">
        <v>0</v>
      </c>
      <c r="I14" s="279">
        <v>0</v>
      </c>
      <c r="J14" s="279">
        <v>5.133</v>
      </c>
      <c r="K14" s="279">
        <v>1120.5999999999999</v>
      </c>
      <c r="L14" s="279">
        <f t="shared" si="7"/>
        <v>5.133</v>
      </c>
      <c r="M14" s="279">
        <v>1120.5999999999999</v>
      </c>
      <c r="N14" s="280">
        <f t="shared" si="8"/>
        <v>4.5805818311618783E-3</v>
      </c>
      <c r="O14" s="84">
        <v>106.93</v>
      </c>
      <c r="P14" s="281">
        <f t="shared" si="9"/>
        <v>0.48980161520613968</v>
      </c>
      <c r="Q14" s="281">
        <f t="shared" si="10"/>
        <v>274.8349098697127</v>
      </c>
      <c r="R14" s="282">
        <f t="shared" si="11"/>
        <v>29.388096912368383</v>
      </c>
    </row>
    <row r="15" spans="1:18" ht="15.75" customHeight="1" x14ac:dyDescent="0.2">
      <c r="A15" s="647"/>
      <c r="B15" s="364">
        <v>7</v>
      </c>
      <c r="C15" s="314" t="s">
        <v>44</v>
      </c>
      <c r="D15" s="270" t="s">
        <v>31</v>
      </c>
      <c r="E15" s="268">
        <v>50</v>
      </c>
      <c r="F15" s="268">
        <v>1973</v>
      </c>
      <c r="G15" s="269">
        <f t="shared" si="6"/>
        <v>11.98</v>
      </c>
      <c r="H15" s="269">
        <v>0</v>
      </c>
      <c r="I15" s="269">
        <v>0</v>
      </c>
      <c r="J15" s="269">
        <v>11.98</v>
      </c>
      <c r="K15" s="269">
        <v>2549.87</v>
      </c>
      <c r="L15" s="269">
        <f t="shared" si="7"/>
        <v>11.98</v>
      </c>
      <c r="M15" s="269">
        <v>2549.87</v>
      </c>
      <c r="N15" s="70">
        <f t="shared" si="8"/>
        <v>4.6982787357786873E-3</v>
      </c>
      <c r="O15" s="84">
        <v>106.93</v>
      </c>
      <c r="P15" s="273">
        <f t="shared" si="9"/>
        <v>0.50238694521681504</v>
      </c>
      <c r="Q15" s="273">
        <f t="shared" si="10"/>
        <v>281.89672414672123</v>
      </c>
      <c r="R15" s="274">
        <f t="shared" si="11"/>
        <v>30.143216713008904</v>
      </c>
    </row>
    <row r="16" spans="1:18" ht="15" customHeight="1" x14ac:dyDescent="0.2">
      <c r="A16" s="647"/>
      <c r="B16" s="364">
        <v>8</v>
      </c>
      <c r="C16" s="275" t="s">
        <v>33</v>
      </c>
      <c r="D16" s="67" t="s">
        <v>31</v>
      </c>
      <c r="E16" s="68">
        <v>55</v>
      </c>
      <c r="F16" s="68">
        <v>1966</v>
      </c>
      <c r="G16" s="69">
        <f t="shared" si="6"/>
        <v>13.414999999999999</v>
      </c>
      <c r="H16" s="69">
        <v>0</v>
      </c>
      <c r="I16" s="69">
        <v>0</v>
      </c>
      <c r="J16" s="69">
        <v>13.414999999999999</v>
      </c>
      <c r="K16" s="69">
        <v>2582.04</v>
      </c>
      <c r="L16" s="69">
        <f t="shared" si="7"/>
        <v>13.414999999999999</v>
      </c>
      <c r="M16" s="69">
        <v>2582.04</v>
      </c>
      <c r="N16" s="280">
        <f t="shared" si="8"/>
        <v>5.1955043299096839E-3</v>
      </c>
      <c r="O16" s="84">
        <v>106.93</v>
      </c>
      <c r="P16" s="71">
        <f t="shared" si="9"/>
        <v>0.55555527799724258</v>
      </c>
      <c r="Q16" s="71">
        <f t="shared" si="10"/>
        <v>311.730259794581</v>
      </c>
      <c r="R16" s="72">
        <f t="shared" si="11"/>
        <v>33.333316679834546</v>
      </c>
    </row>
    <row r="17" spans="1:22" ht="15" customHeight="1" x14ac:dyDescent="0.2">
      <c r="A17" s="647"/>
      <c r="B17" s="370">
        <v>9</v>
      </c>
      <c r="C17" s="259" t="s">
        <v>32</v>
      </c>
      <c r="D17" s="73" t="s">
        <v>31</v>
      </c>
      <c r="E17" s="68">
        <v>85</v>
      </c>
      <c r="F17" s="68">
        <v>1969</v>
      </c>
      <c r="G17" s="69">
        <f t="shared" si="6"/>
        <v>20.114000000000001</v>
      </c>
      <c r="H17" s="69">
        <v>0</v>
      </c>
      <c r="I17" s="69">
        <v>0</v>
      </c>
      <c r="J17" s="69">
        <v>20.114000000000001</v>
      </c>
      <c r="K17" s="69">
        <v>3845.22</v>
      </c>
      <c r="L17" s="69">
        <f t="shared" si="7"/>
        <v>20.114000000000001</v>
      </c>
      <c r="M17" s="69">
        <v>3845.22</v>
      </c>
      <c r="N17" s="70">
        <f t="shared" si="8"/>
        <v>5.230910064963774E-3</v>
      </c>
      <c r="O17" s="84">
        <v>106.93</v>
      </c>
      <c r="P17" s="71">
        <f t="shared" si="9"/>
        <v>0.55934121324657637</v>
      </c>
      <c r="Q17" s="71">
        <f t="shared" si="10"/>
        <v>313.85460389782645</v>
      </c>
      <c r="R17" s="72">
        <f t="shared" si="11"/>
        <v>33.560472794794585</v>
      </c>
    </row>
    <row r="18" spans="1:22" ht="14.25" customHeight="1" x14ac:dyDescent="0.2">
      <c r="A18" s="647"/>
      <c r="B18" s="364">
        <v>10</v>
      </c>
      <c r="C18" s="382" t="s">
        <v>43</v>
      </c>
      <c r="D18" s="277" t="s">
        <v>31</v>
      </c>
      <c r="E18" s="278">
        <v>8</v>
      </c>
      <c r="F18" s="278">
        <v>1966</v>
      </c>
      <c r="G18" s="279">
        <f t="shared" si="6"/>
        <v>1.921</v>
      </c>
      <c r="H18" s="279">
        <v>0</v>
      </c>
      <c r="I18" s="279">
        <v>0</v>
      </c>
      <c r="J18" s="279">
        <v>1.921</v>
      </c>
      <c r="K18" s="279">
        <v>353.96</v>
      </c>
      <c r="L18" s="279">
        <f t="shared" si="7"/>
        <v>1.921</v>
      </c>
      <c r="M18" s="279">
        <v>353.96</v>
      </c>
      <c r="N18" s="271">
        <f t="shared" si="8"/>
        <v>5.4271669115154263E-3</v>
      </c>
      <c r="O18" s="84">
        <v>106.93</v>
      </c>
      <c r="P18" s="281">
        <f t="shared" si="9"/>
        <v>0.58032695784834454</v>
      </c>
      <c r="Q18" s="281">
        <f t="shared" si="10"/>
        <v>325.63001469092558</v>
      </c>
      <c r="R18" s="282">
        <f t="shared" si="11"/>
        <v>34.819617470900674</v>
      </c>
    </row>
    <row r="19" spans="1:22" ht="13.5" customHeight="1" x14ac:dyDescent="0.2">
      <c r="A19" s="598"/>
      <c r="B19" s="365">
        <v>11</v>
      </c>
      <c r="C19" s="362" t="s">
        <v>71</v>
      </c>
      <c r="D19" s="67" t="s">
        <v>31</v>
      </c>
      <c r="E19" s="68">
        <v>12</v>
      </c>
      <c r="F19" s="68">
        <v>1965</v>
      </c>
      <c r="G19" s="69">
        <f t="shared" si="6"/>
        <v>2.9279999999999999</v>
      </c>
      <c r="H19" s="69">
        <v>0</v>
      </c>
      <c r="I19" s="69">
        <v>0</v>
      </c>
      <c r="J19" s="69">
        <v>2.9279999999999999</v>
      </c>
      <c r="K19" s="67">
        <v>539.38</v>
      </c>
      <c r="L19" s="69">
        <f t="shared" si="7"/>
        <v>2.9279999999999999</v>
      </c>
      <c r="M19" s="67">
        <v>539.38</v>
      </c>
      <c r="N19" s="165">
        <f t="shared" si="8"/>
        <v>5.4284548926545294E-3</v>
      </c>
      <c r="O19" s="84">
        <v>106.93</v>
      </c>
      <c r="P19" s="71">
        <f t="shared" si="9"/>
        <v>0.58046468167154885</v>
      </c>
      <c r="Q19" s="71">
        <f t="shared" si="10"/>
        <v>325.70729355927176</v>
      </c>
      <c r="R19" s="72">
        <f t="shared" si="11"/>
        <v>34.827880900292932</v>
      </c>
    </row>
    <row r="20" spans="1:22" ht="14.25" customHeight="1" x14ac:dyDescent="0.2">
      <c r="A20" s="598"/>
      <c r="B20" s="364">
        <v>12</v>
      </c>
      <c r="C20" s="574" t="s">
        <v>35</v>
      </c>
      <c r="D20" s="67" t="s">
        <v>31</v>
      </c>
      <c r="E20" s="68">
        <v>8</v>
      </c>
      <c r="F20" s="68">
        <v>1966</v>
      </c>
      <c r="G20" s="69">
        <f t="shared" si="6"/>
        <v>1.9410000000000001</v>
      </c>
      <c r="H20" s="69">
        <v>0</v>
      </c>
      <c r="I20" s="69">
        <v>0</v>
      </c>
      <c r="J20" s="69">
        <v>1.9410000000000001</v>
      </c>
      <c r="K20" s="69">
        <v>350.21</v>
      </c>
      <c r="L20" s="69">
        <f t="shared" si="7"/>
        <v>1.9410000000000001</v>
      </c>
      <c r="M20" s="69">
        <v>350.21</v>
      </c>
      <c r="N20" s="70">
        <f t="shared" si="8"/>
        <v>5.5423888524028441E-3</v>
      </c>
      <c r="O20" s="84">
        <v>106.93</v>
      </c>
      <c r="P20" s="71">
        <f t="shared" si="9"/>
        <v>0.59264763998743619</v>
      </c>
      <c r="Q20" s="71">
        <f t="shared" si="10"/>
        <v>332.54333114417068</v>
      </c>
      <c r="R20" s="72">
        <f t="shared" si="11"/>
        <v>35.558858399246169</v>
      </c>
    </row>
    <row r="21" spans="1:22" ht="14.25" customHeight="1" x14ac:dyDescent="0.2">
      <c r="A21" s="598"/>
      <c r="B21" s="364">
        <v>13</v>
      </c>
      <c r="C21" s="523" t="s">
        <v>38</v>
      </c>
      <c r="D21" s="270" t="s">
        <v>31</v>
      </c>
      <c r="E21" s="268">
        <v>48</v>
      </c>
      <c r="F21" s="268">
        <v>1962</v>
      </c>
      <c r="G21" s="269">
        <f t="shared" si="6"/>
        <v>11.186999999999999</v>
      </c>
      <c r="H21" s="269">
        <v>0</v>
      </c>
      <c r="I21" s="269">
        <v>0</v>
      </c>
      <c r="J21" s="269">
        <v>11.186999999999999</v>
      </c>
      <c r="K21" s="269">
        <v>1908.69</v>
      </c>
      <c r="L21" s="269">
        <f t="shared" si="7"/>
        <v>11.186999999999999</v>
      </c>
      <c r="M21" s="269">
        <v>1908.69</v>
      </c>
      <c r="N21" s="271">
        <f t="shared" si="8"/>
        <v>5.8610879713311215E-3</v>
      </c>
      <c r="O21" s="141">
        <v>106.93</v>
      </c>
      <c r="P21" s="273">
        <f t="shared" si="9"/>
        <v>0.62672613677443689</v>
      </c>
      <c r="Q21" s="273">
        <f t="shared" si="10"/>
        <v>351.66527827986727</v>
      </c>
      <c r="R21" s="274">
        <f t="shared" si="11"/>
        <v>37.603568206466214</v>
      </c>
    </row>
    <row r="22" spans="1:22" ht="13.5" customHeight="1" x14ac:dyDescent="0.2">
      <c r="A22" s="598"/>
      <c r="B22" s="370">
        <v>14</v>
      </c>
      <c r="C22" s="275" t="s">
        <v>36</v>
      </c>
      <c r="D22" s="67" t="s">
        <v>31</v>
      </c>
      <c r="E22" s="68">
        <v>8</v>
      </c>
      <c r="F22" s="68">
        <v>1975</v>
      </c>
      <c r="G22" s="69">
        <f t="shared" si="6"/>
        <v>3.202</v>
      </c>
      <c r="H22" s="69">
        <v>0</v>
      </c>
      <c r="I22" s="69">
        <v>0</v>
      </c>
      <c r="J22" s="69">
        <v>3.202</v>
      </c>
      <c r="K22" s="69">
        <v>488.96</v>
      </c>
      <c r="L22" s="69">
        <f t="shared" si="7"/>
        <v>3.202</v>
      </c>
      <c r="M22" s="69">
        <v>488.96</v>
      </c>
      <c r="N22" s="70">
        <f t="shared" si="8"/>
        <v>6.548592931937173E-3</v>
      </c>
      <c r="O22" s="84">
        <v>106.93</v>
      </c>
      <c r="P22" s="71">
        <f t="shared" si="9"/>
        <v>0.70024104221204198</v>
      </c>
      <c r="Q22" s="71">
        <f t="shared" si="10"/>
        <v>392.91557591623041</v>
      </c>
      <c r="R22" s="72">
        <f t="shared" si="11"/>
        <v>42.014462532722526</v>
      </c>
    </row>
    <row r="23" spans="1:22" ht="15" customHeight="1" x14ac:dyDescent="0.2">
      <c r="A23" s="598"/>
      <c r="B23" s="364">
        <v>15</v>
      </c>
      <c r="C23" s="275" t="s">
        <v>34</v>
      </c>
      <c r="D23" s="67" t="s">
        <v>31</v>
      </c>
      <c r="E23" s="68">
        <v>47</v>
      </c>
      <c r="F23" s="68">
        <v>1964</v>
      </c>
      <c r="G23" s="69">
        <f t="shared" si="6"/>
        <v>13.388</v>
      </c>
      <c r="H23" s="69">
        <v>0</v>
      </c>
      <c r="I23" s="69">
        <v>0</v>
      </c>
      <c r="J23" s="69">
        <v>13.388</v>
      </c>
      <c r="K23" s="69">
        <v>2012.08</v>
      </c>
      <c r="L23" s="69">
        <f t="shared" si="7"/>
        <v>13.388</v>
      </c>
      <c r="M23" s="69">
        <v>2012.08</v>
      </c>
      <c r="N23" s="70">
        <f t="shared" si="8"/>
        <v>6.6538109816707087E-3</v>
      </c>
      <c r="O23" s="84">
        <v>106.93</v>
      </c>
      <c r="P23" s="71">
        <f t="shared" si="9"/>
        <v>0.71149200827004888</v>
      </c>
      <c r="Q23" s="71">
        <f t="shared" si="10"/>
        <v>399.22865890024252</v>
      </c>
      <c r="R23" s="72">
        <f t="shared" si="11"/>
        <v>42.689520496202938</v>
      </c>
    </row>
    <row r="24" spans="1:22" ht="15" customHeight="1" x14ac:dyDescent="0.2">
      <c r="A24" s="598"/>
      <c r="B24" s="365">
        <v>16</v>
      </c>
      <c r="C24" s="275" t="s">
        <v>89</v>
      </c>
      <c r="D24" s="67" t="s">
        <v>31</v>
      </c>
      <c r="E24" s="68">
        <v>24</v>
      </c>
      <c r="F24" s="68">
        <v>1998</v>
      </c>
      <c r="G24" s="69">
        <f t="shared" si="6"/>
        <v>8.9339999999999993</v>
      </c>
      <c r="H24" s="69">
        <v>0</v>
      </c>
      <c r="I24" s="69">
        <v>0</v>
      </c>
      <c r="J24" s="69">
        <v>8.9339999999999993</v>
      </c>
      <c r="K24" s="69">
        <v>1274.6600000000001</v>
      </c>
      <c r="L24" s="69">
        <f t="shared" si="7"/>
        <v>8.9339999999999993</v>
      </c>
      <c r="M24" s="69">
        <v>1274.6600000000001</v>
      </c>
      <c r="N24" s="70">
        <f t="shared" si="8"/>
        <v>7.0089278709616672E-3</v>
      </c>
      <c r="O24" s="84">
        <v>106.93</v>
      </c>
      <c r="P24" s="71">
        <f t="shared" si="9"/>
        <v>0.74946465724193112</v>
      </c>
      <c r="Q24" s="71">
        <f t="shared" si="10"/>
        <v>420.53567225770007</v>
      </c>
      <c r="R24" s="72">
        <f t="shared" si="11"/>
        <v>44.967879434515872</v>
      </c>
    </row>
    <row r="25" spans="1:22" ht="15" customHeight="1" x14ac:dyDescent="0.2">
      <c r="A25" s="598"/>
      <c r="B25" s="364">
        <v>17</v>
      </c>
      <c r="C25" s="529" t="s">
        <v>37</v>
      </c>
      <c r="D25" s="162" t="s">
        <v>31</v>
      </c>
      <c r="E25" s="163">
        <v>46</v>
      </c>
      <c r="F25" s="163">
        <v>1960</v>
      </c>
      <c r="G25" s="164">
        <f t="shared" si="6"/>
        <v>12.962999999999999</v>
      </c>
      <c r="H25" s="164">
        <v>0</v>
      </c>
      <c r="I25" s="164">
        <v>0</v>
      </c>
      <c r="J25" s="164">
        <v>12.962999999999999</v>
      </c>
      <c r="K25" s="164">
        <v>1834.68</v>
      </c>
      <c r="L25" s="164">
        <f t="shared" si="7"/>
        <v>12.962999999999999</v>
      </c>
      <c r="M25" s="164">
        <v>1834.68</v>
      </c>
      <c r="N25" s="70">
        <f t="shared" si="8"/>
        <v>7.065537314409052E-3</v>
      </c>
      <c r="O25" s="84">
        <v>106.93</v>
      </c>
      <c r="P25" s="166">
        <f t="shared" si="9"/>
        <v>0.75551790502976002</v>
      </c>
      <c r="Q25" s="166">
        <f t="shared" si="10"/>
        <v>423.93223886454314</v>
      </c>
      <c r="R25" s="167">
        <f t="shared" si="11"/>
        <v>45.331074301785598</v>
      </c>
    </row>
    <row r="26" spans="1:22" ht="15" customHeight="1" x14ac:dyDescent="0.25">
      <c r="A26" s="598"/>
      <c r="B26" s="364">
        <v>18</v>
      </c>
      <c r="C26" s="275" t="s">
        <v>72</v>
      </c>
      <c r="D26" s="67" t="s">
        <v>31</v>
      </c>
      <c r="E26" s="68">
        <v>33</v>
      </c>
      <c r="F26" s="68">
        <v>1987</v>
      </c>
      <c r="G26" s="69">
        <f t="shared" si="6"/>
        <v>14.708</v>
      </c>
      <c r="H26" s="69">
        <v>0</v>
      </c>
      <c r="I26" s="69">
        <v>0</v>
      </c>
      <c r="J26" s="69">
        <v>14.708</v>
      </c>
      <c r="K26" s="67">
        <v>1981.22</v>
      </c>
      <c r="L26" s="69">
        <f t="shared" si="7"/>
        <v>14.708</v>
      </c>
      <c r="M26" s="67">
        <v>1981.22</v>
      </c>
      <c r="N26" s="70">
        <f t="shared" si="8"/>
        <v>7.4237086239791646E-3</v>
      </c>
      <c r="O26" s="84">
        <v>106.93</v>
      </c>
      <c r="P26" s="71">
        <f t="shared" si="9"/>
        <v>0.79381716316209217</v>
      </c>
      <c r="Q26" s="71">
        <f t="shared" si="10"/>
        <v>445.42251743874988</v>
      </c>
      <c r="R26" s="72">
        <f t="shared" si="11"/>
        <v>47.629029789725529</v>
      </c>
      <c r="V26"/>
    </row>
    <row r="27" spans="1:22" s="19" customFormat="1" ht="15" customHeight="1" thickBot="1" x14ac:dyDescent="0.25">
      <c r="A27" s="599"/>
      <c r="B27" s="371">
        <v>19</v>
      </c>
      <c r="C27" s="384" t="s">
        <v>39</v>
      </c>
      <c r="D27" s="319" t="s">
        <v>31</v>
      </c>
      <c r="E27" s="320">
        <v>10</v>
      </c>
      <c r="F27" s="320">
        <v>1997</v>
      </c>
      <c r="G27" s="321">
        <f t="shared" si="6"/>
        <v>6.1989999999999998</v>
      </c>
      <c r="H27" s="321">
        <v>0</v>
      </c>
      <c r="I27" s="321">
        <v>0</v>
      </c>
      <c r="J27" s="321">
        <v>6.1989999999999998</v>
      </c>
      <c r="K27" s="321">
        <v>822.7</v>
      </c>
      <c r="L27" s="321">
        <f t="shared" si="7"/>
        <v>6.1989999999999998</v>
      </c>
      <c r="M27" s="321">
        <v>822.7</v>
      </c>
      <c r="N27" s="322">
        <f t="shared" si="8"/>
        <v>7.5349459098091641E-3</v>
      </c>
      <c r="O27" s="160">
        <v>106.93</v>
      </c>
      <c r="P27" s="323">
        <f t="shared" si="9"/>
        <v>0.80571176613589401</v>
      </c>
      <c r="Q27" s="323">
        <f t="shared" si="10"/>
        <v>452.09675458854986</v>
      </c>
      <c r="R27" s="324">
        <f t="shared" si="11"/>
        <v>48.342705968153638</v>
      </c>
      <c r="S27" s="18"/>
      <c r="T27" s="18"/>
      <c r="U27" s="18"/>
    </row>
    <row r="28" spans="1:22" ht="14.25" customHeight="1" x14ac:dyDescent="0.2">
      <c r="A28" s="594" t="s">
        <v>82</v>
      </c>
      <c r="B28" s="504">
        <v>20</v>
      </c>
      <c r="C28" s="315" t="s">
        <v>53</v>
      </c>
      <c r="D28" s="292" t="s">
        <v>31</v>
      </c>
      <c r="E28" s="217">
        <v>7</v>
      </c>
      <c r="F28" s="217">
        <v>1964</v>
      </c>
      <c r="G28" s="218">
        <f t="shared" si="6"/>
        <v>3.0630000000000002</v>
      </c>
      <c r="H28" s="218">
        <v>0</v>
      </c>
      <c r="I28" s="218">
        <v>0</v>
      </c>
      <c r="J28" s="218">
        <v>3.0630000000000002</v>
      </c>
      <c r="K28" s="216">
        <v>310.77</v>
      </c>
      <c r="L28" s="218">
        <f t="shared" si="7"/>
        <v>3.0630000000000002</v>
      </c>
      <c r="M28" s="216">
        <v>310.77</v>
      </c>
      <c r="N28" s="219">
        <f t="shared" si="8"/>
        <v>9.856163722367025E-3</v>
      </c>
      <c r="O28" s="293">
        <v>106.93</v>
      </c>
      <c r="P28" s="220">
        <f t="shared" si="9"/>
        <v>1.053919586832706</v>
      </c>
      <c r="Q28" s="220">
        <f t="shared" si="10"/>
        <v>591.3698233420215</v>
      </c>
      <c r="R28" s="221">
        <f t="shared" si="11"/>
        <v>63.235175209962364</v>
      </c>
    </row>
    <row r="29" spans="1:22" ht="15.75" customHeight="1" x14ac:dyDescent="0.2">
      <c r="A29" s="595"/>
      <c r="B29" s="294">
        <v>21</v>
      </c>
      <c r="C29" s="224" t="s">
        <v>99</v>
      </c>
      <c r="D29" s="59" t="s">
        <v>47</v>
      </c>
      <c r="E29" s="29">
        <v>8</v>
      </c>
      <c r="F29" s="29"/>
      <c r="G29" s="30">
        <f t="shared" si="6"/>
        <v>4.8319999999999999</v>
      </c>
      <c r="H29" s="30">
        <v>0</v>
      </c>
      <c r="I29" s="30">
        <v>0</v>
      </c>
      <c r="J29" s="30">
        <v>4.8319999999999999</v>
      </c>
      <c r="K29" s="28">
        <v>488.96</v>
      </c>
      <c r="L29" s="30">
        <f t="shared" si="7"/>
        <v>4.8319999999999999</v>
      </c>
      <c r="M29" s="28">
        <v>488.96</v>
      </c>
      <c r="N29" s="31">
        <f t="shared" si="8"/>
        <v>9.8821989528795808E-3</v>
      </c>
      <c r="O29" s="32">
        <v>106.93</v>
      </c>
      <c r="P29" s="33">
        <f t="shared" si="9"/>
        <v>1.0567035340314137</v>
      </c>
      <c r="Q29" s="33">
        <f t="shared" si="10"/>
        <v>592.93193717277484</v>
      </c>
      <c r="R29" s="42">
        <f t="shared" si="11"/>
        <v>63.402212041884823</v>
      </c>
    </row>
    <row r="30" spans="1:22" ht="15" customHeight="1" x14ac:dyDescent="0.2">
      <c r="A30" s="595"/>
      <c r="B30" s="294">
        <v>22</v>
      </c>
      <c r="C30" s="224" t="s">
        <v>66</v>
      </c>
      <c r="D30" s="28" t="s">
        <v>47</v>
      </c>
      <c r="E30" s="29">
        <v>45</v>
      </c>
      <c r="F30" s="29">
        <v>1972</v>
      </c>
      <c r="G30" s="30">
        <f t="shared" si="6"/>
        <v>15.962</v>
      </c>
      <c r="H30" s="30">
        <v>0</v>
      </c>
      <c r="I30" s="30">
        <v>0</v>
      </c>
      <c r="J30" s="30">
        <v>15.962</v>
      </c>
      <c r="K30" s="30">
        <v>1525.98</v>
      </c>
      <c r="L30" s="30">
        <f t="shared" si="7"/>
        <v>15.962</v>
      </c>
      <c r="M30" s="30">
        <v>1525.98</v>
      </c>
      <c r="N30" s="31">
        <f t="shared" si="8"/>
        <v>1.0460163304892594E-2</v>
      </c>
      <c r="O30" s="32">
        <v>106.93</v>
      </c>
      <c r="P30" s="33">
        <f t="shared" si="9"/>
        <v>1.1185052621921652</v>
      </c>
      <c r="Q30" s="33">
        <f t="shared" si="10"/>
        <v>627.60979829355551</v>
      </c>
      <c r="R30" s="42">
        <f t="shared" si="11"/>
        <v>67.110315731529894</v>
      </c>
    </row>
    <row r="31" spans="1:22" ht="15.75" customHeight="1" x14ac:dyDescent="0.2">
      <c r="A31" s="595"/>
      <c r="B31" s="294">
        <v>23</v>
      </c>
      <c r="C31" s="571" t="s">
        <v>55</v>
      </c>
      <c r="D31" s="28" t="s">
        <v>47</v>
      </c>
      <c r="E31" s="29">
        <v>19</v>
      </c>
      <c r="F31" s="29">
        <v>1978</v>
      </c>
      <c r="G31" s="30">
        <f t="shared" si="6"/>
        <v>10.407999999999999</v>
      </c>
      <c r="H31" s="30">
        <v>0</v>
      </c>
      <c r="I31" s="30">
        <v>0</v>
      </c>
      <c r="J31" s="30">
        <v>10.407999999999999</v>
      </c>
      <c r="K31" s="30">
        <v>961.74</v>
      </c>
      <c r="L31" s="30">
        <f t="shared" si="7"/>
        <v>10.407999999999999</v>
      </c>
      <c r="M31" s="30">
        <v>961.74</v>
      </c>
      <c r="N31" s="31">
        <f t="shared" si="8"/>
        <v>1.0822051697964106E-2</v>
      </c>
      <c r="O31" s="32">
        <v>106.93</v>
      </c>
      <c r="P31" s="33">
        <f t="shared" si="9"/>
        <v>1.157201988063302</v>
      </c>
      <c r="Q31" s="33">
        <f t="shared" si="10"/>
        <v>649.3231018778464</v>
      </c>
      <c r="R31" s="42">
        <f t="shared" si="11"/>
        <v>69.432119283798116</v>
      </c>
    </row>
    <row r="32" spans="1:22" ht="15" customHeight="1" x14ac:dyDescent="0.2">
      <c r="A32" s="595"/>
      <c r="B32" s="504">
        <v>24</v>
      </c>
      <c r="C32" s="315" t="s">
        <v>52</v>
      </c>
      <c r="D32" s="216" t="s">
        <v>47</v>
      </c>
      <c r="E32" s="217">
        <v>17</v>
      </c>
      <c r="F32" s="217">
        <v>1975</v>
      </c>
      <c r="G32" s="218">
        <f t="shared" si="6"/>
        <v>14.504</v>
      </c>
      <c r="H32" s="218">
        <v>0</v>
      </c>
      <c r="I32" s="218">
        <v>0</v>
      </c>
      <c r="J32" s="218">
        <v>14.504</v>
      </c>
      <c r="K32" s="218">
        <v>1315.92</v>
      </c>
      <c r="L32" s="218">
        <f t="shared" si="7"/>
        <v>14.504</v>
      </c>
      <c r="M32" s="218">
        <v>1315.92</v>
      </c>
      <c r="N32" s="219">
        <f t="shared" si="8"/>
        <v>1.1021946622895008E-2</v>
      </c>
      <c r="O32" s="293">
        <v>106.93</v>
      </c>
      <c r="P32" s="220">
        <f t="shared" si="9"/>
        <v>1.1785767523861632</v>
      </c>
      <c r="Q32" s="220">
        <f t="shared" si="10"/>
        <v>661.31679737370041</v>
      </c>
      <c r="R32" s="221">
        <f t="shared" si="11"/>
        <v>70.714605143169791</v>
      </c>
    </row>
    <row r="33" spans="1:18" s="19" customFormat="1" ht="15" customHeight="1" x14ac:dyDescent="0.2">
      <c r="A33" s="595"/>
      <c r="B33" s="294">
        <v>25</v>
      </c>
      <c r="C33" s="225" t="s">
        <v>73</v>
      </c>
      <c r="D33" s="59" t="s">
        <v>47</v>
      </c>
      <c r="E33" s="29">
        <v>5</v>
      </c>
      <c r="F33" s="29">
        <v>1973</v>
      </c>
      <c r="G33" s="30">
        <f t="shared" si="6"/>
        <v>4.2530000000000001</v>
      </c>
      <c r="H33" s="30">
        <v>0</v>
      </c>
      <c r="I33" s="30">
        <v>0</v>
      </c>
      <c r="J33" s="30">
        <v>4.2530000000000001</v>
      </c>
      <c r="K33" s="28">
        <v>374.02</v>
      </c>
      <c r="L33" s="30">
        <f t="shared" si="7"/>
        <v>4.2530000000000001</v>
      </c>
      <c r="M33" s="28">
        <v>374.02</v>
      </c>
      <c r="N33" s="31">
        <f t="shared" si="8"/>
        <v>1.1371049676487889E-2</v>
      </c>
      <c r="O33" s="32">
        <v>106.93</v>
      </c>
      <c r="P33" s="33">
        <f t="shared" si="9"/>
        <v>1.2159063419068501</v>
      </c>
      <c r="Q33" s="33">
        <f t="shared" si="10"/>
        <v>682.26298058927341</v>
      </c>
      <c r="R33" s="42">
        <f t="shared" si="11"/>
        <v>72.954380514411014</v>
      </c>
    </row>
    <row r="34" spans="1:18" ht="14.25" customHeight="1" x14ac:dyDescent="0.2">
      <c r="A34" s="595"/>
      <c r="B34" s="290">
        <v>26</v>
      </c>
      <c r="C34" s="315" t="s">
        <v>40</v>
      </c>
      <c r="D34" s="216" t="s">
        <v>31</v>
      </c>
      <c r="E34" s="217">
        <v>18</v>
      </c>
      <c r="F34" s="217"/>
      <c r="G34" s="218">
        <f t="shared" si="6"/>
        <v>11.067</v>
      </c>
      <c r="H34" s="218">
        <v>2.6520000000000001</v>
      </c>
      <c r="I34" s="218">
        <v>0.183</v>
      </c>
      <c r="J34" s="218">
        <v>8.2319999999999993</v>
      </c>
      <c r="K34" s="216">
        <v>704.53</v>
      </c>
      <c r="L34" s="218">
        <f t="shared" si="7"/>
        <v>8.2319999999999993</v>
      </c>
      <c r="M34" s="216">
        <v>704.53</v>
      </c>
      <c r="N34" s="233">
        <f t="shared" si="8"/>
        <v>1.168438533490412E-2</v>
      </c>
      <c r="O34" s="32">
        <v>106.93</v>
      </c>
      <c r="P34" s="220">
        <f t="shared" si="9"/>
        <v>1.2494113238612976</v>
      </c>
      <c r="Q34" s="220">
        <f t="shared" si="10"/>
        <v>701.06312009424721</v>
      </c>
      <c r="R34" s="221">
        <f t="shared" si="11"/>
        <v>74.964679431677851</v>
      </c>
    </row>
    <row r="35" spans="1:18" ht="12.75" customHeight="1" x14ac:dyDescent="0.2">
      <c r="A35" s="595"/>
      <c r="B35" s="294">
        <v>27</v>
      </c>
      <c r="C35" s="224" t="s">
        <v>77</v>
      </c>
      <c r="D35" s="28" t="s">
        <v>47</v>
      </c>
      <c r="E35" s="29">
        <v>14</v>
      </c>
      <c r="F35" s="29">
        <v>1966</v>
      </c>
      <c r="G35" s="30">
        <f t="shared" si="6"/>
        <v>5.8860000000000001</v>
      </c>
      <c r="H35" s="30">
        <v>0</v>
      </c>
      <c r="I35" s="30">
        <v>0</v>
      </c>
      <c r="J35" s="30">
        <v>5.8860000000000001</v>
      </c>
      <c r="K35" s="30">
        <v>487.55</v>
      </c>
      <c r="L35" s="30">
        <f t="shared" si="7"/>
        <v>5.8860000000000001</v>
      </c>
      <c r="M35" s="30">
        <v>487.55</v>
      </c>
      <c r="N35" s="31">
        <f t="shared" si="8"/>
        <v>1.2072607937647421E-2</v>
      </c>
      <c r="O35" s="32">
        <v>106.93</v>
      </c>
      <c r="P35" s="33">
        <f t="shared" si="9"/>
        <v>1.2909239667726389</v>
      </c>
      <c r="Q35" s="33">
        <f t="shared" si="10"/>
        <v>724.3564762588453</v>
      </c>
      <c r="R35" s="42">
        <f t="shared" si="11"/>
        <v>77.455438006358335</v>
      </c>
    </row>
    <row r="36" spans="1:18" ht="12.75" customHeight="1" x14ac:dyDescent="0.2">
      <c r="A36" s="595"/>
      <c r="B36" s="294">
        <v>28</v>
      </c>
      <c r="C36" s="224" t="s">
        <v>59</v>
      </c>
      <c r="D36" s="28" t="s">
        <v>47</v>
      </c>
      <c r="E36" s="29">
        <v>8</v>
      </c>
      <c r="F36" s="29">
        <v>1970</v>
      </c>
      <c r="G36" s="30">
        <f t="shared" si="6"/>
        <v>5.2229999999999999</v>
      </c>
      <c r="H36" s="30">
        <v>0</v>
      </c>
      <c r="I36" s="30">
        <v>0</v>
      </c>
      <c r="J36" s="30">
        <v>5.2229999999999999</v>
      </c>
      <c r="K36" s="30">
        <v>412.7</v>
      </c>
      <c r="L36" s="30">
        <f t="shared" si="7"/>
        <v>5.2229999999999999</v>
      </c>
      <c r="M36" s="30">
        <v>412.7</v>
      </c>
      <c r="N36" s="31">
        <f t="shared" si="8"/>
        <v>1.2655682093530409E-2</v>
      </c>
      <c r="O36" s="32">
        <v>106.93</v>
      </c>
      <c r="P36" s="33">
        <f t="shared" si="9"/>
        <v>1.3532720862612067</v>
      </c>
      <c r="Q36" s="33">
        <f t="shared" si="10"/>
        <v>759.34092561182456</v>
      </c>
      <c r="R36" s="42">
        <f t="shared" si="11"/>
        <v>81.196325175672399</v>
      </c>
    </row>
    <row r="37" spans="1:18" ht="13.5" customHeight="1" x14ac:dyDescent="0.2">
      <c r="A37" s="595"/>
      <c r="B37" s="504">
        <v>29</v>
      </c>
      <c r="C37" s="224" t="s">
        <v>51</v>
      </c>
      <c r="D37" s="28" t="s">
        <v>47</v>
      </c>
      <c r="E37" s="29">
        <v>17</v>
      </c>
      <c r="F37" s="29">
        <v>1973</v>
      </c>
      <c r="G37" s="30">
        <f t="shared" si="6"/>
        <v>16.722000000000001</v>
      </c>
      <c r="H37" s="30">
        <v>0</v>
      </c>
      <c r="I37" s="30">
        <v>0</v>
      </c>
      <c r="J37" s="30">
        <v>16.722000000000001</v>
      </c>
      <c r="K37" s="30">
        <v>1317.97</v>
      </c>
      <c r="L37" s="30">
        <f t="shared" si="7"/>
        <v>16.722000000000001</v>
      </c>
      <c r="M37" s="30">
        <v>1317.97</v>
      </c>
      <c r="N37" s="31">
        <f t="shared" si="8"/>
        <v>1.2687693953580128E-2</v>
      </c>
      <c r="O37" s="32">
        <v>106.93</v>
      </c>
      <c r="P37" s="33">
        <f t="shared" si="9"/>
        <v>1.3566951144563231</v>
      </c>
      <c r="Q37" s="33">
        <f t="shared" si="10"/>
        <v>761.26163721480771</v>
      </c>
      <c r="R37" s="42">
        <f t="shared" si="11"/>
        <v>81.401706867379403</v>
      </c>
    </row>
    <row r="38" spans="1:18" ht="12.75" customHeight="1" x14ac:dyDescent="0.2">
      <c r="A38" s="595"/>
      <c r="B38" s="367">
        <v>30</v>
      </c>
      <c r="C38" s="224" t="s">
        <v>57</v>
      </c>
      <c r="D38" s="59" t="s">
        <v>47</v>
      </c>
      <c r="E38" s="29">
        <v>10</v>
      </c>
      <c r="F38" s="29">
        <v>1973</v>
      </c>
      <c r="G38" s="30">
        <f t="shared" si="6"/>
        <v>10.505000000000001</v>
      </c>
      <c r="H38" s="30">
        <v>0</v>
      </c>
      <c r="I38" s="30">
        <v>0</v>
      </c>
      <c r="J38" s="30">
        <v>10.505000000000001</v>
      </c>
      <c r="K38" s="30">
        <v>796.55</v>
      </c>
      <c r="L38" s="30">
        <f t="shared" si="7"/>
        <v>10.505000000000001</v>
      </c>
      <c r="M38" s="30">
        <v>796.55</v>
      </c>
      <c r="N38" s="31">
        <f t="shared" si="8"/>
        <v>1.3188123783817715E-2</v>
      </c>
      <c r="O38" s="32">
        <v>106.93</v>
      </c>
      <c r="P38" s="33">
        <f t="shared" si="9"/>
        <v>1.4102060762036284</v>
      </c>
      <c r="Q38" s="33">
        <f t="shared" si="10"/>
        <v>791.28742702906288</v>
      </c>
      <c r="R38" s="42">
        <f t="shared" si="11"/>
        <v>84.6123645722177</v>
      </c>
    </row>
    <row r="39" spans="1:18" ht="12.75" customHeight="1" x14ac:dyDescent="0.2">
      <c r="A39" s="595"/>
      <c r="B39" s="294">
        <v>31</v>
      </c>
      <c r="C39" s="224" t="s">
        <v>68</v>
      </c>
      <c r="D39" s="28" t="s">
        <v>47</v>
      </c>
      <c r="E39" s="29">
        <v>7</v>
      </c>
      <c r="F39" s="29">
        <v>1984</v>
      </c>
      <c r="G39" s="30">
        <f t="shared" si="6"/>
        <v>3.9769999999999999</v>
      </c>
      <c r="H39" s="30">
        <v>0</v>
      </c>
      <c r="I39" s="30">
        <v>0</v>
      </c>
      <c r="J39" s="30">
        <v>3.9769999999999999</v>
      </c>
      <c r="K39" s="30">
        <v>300.69</v>
      </c>
      <c r="L39" s="30">
        <f t="shared" si="7"/>
        <v>3.9769999999999999</v>
      </c>
      <c r="M39" s="30">
        <v>300.69</v>
      </c>
      <c r="N39" s="31">
        <f t="shared" si="8"/>
        <v>1.3226246300176261E-2</v>
      </c>
      <c r="O39" s="32">
        <v>106.93</v>
      </c>
      <c r="P39" s="33">
        <f t="shared" si="9"/>
        <v>1.4142825168778477</v>
      </c>
      <c r="Q39" s="573">
        <f t="shared" si="10"/>
        <v>793.57477801057564</v>
      </c>
      <c r="R39" s="42">
        <f t="shared" si="11"/>
        <v>84.856951012670862</v>
      </c>
    </row>
    <row r="40" spans="1:18" ht="12.75" customHeight="1" x14ac:dyDescent="0.2">
      <c r="A40" s="595"/>
      <c r="B40" s="294">
        <v>32</v>
      </c>
      <c r="C40" s="315" t="s">
        <v>79</v>
      </c>
      <c r="D40" s="216" t="s">
        <v>47</v>
      </c>
      <c r="E40" s="217">
        <v>16</v>
      </c>
      <c r="F40" s="217">
        <v>1978</v>
      </c>
      <c r="G40" s="218">
        <f t="shared" si="6"/>
        <v>6.5359999999999996</v>
      </c>
      <c r="H40" s="218">
        <v>0</v>
      </c>
      <c r="I40" s="218">
        <v>0</v>
      </c>
      <c r="J40" s="218">
        <v>6.5359999999999996</v>
      </c>
      <c r="K40" s="218">
        <v>492.25</v>
      </c>
      <c r="L40" s="218">
        <f t="shared" si="7"/>
        <v>6.5359999999999996</v>
      </c>
      <c r="M40" s="218">
        <v>492.25</v>
      </c>
      <c r="N40" s="31">
        <f t="shared" si="8"/>
        <v>1.3277805992889791E-2</v>
      </c>
      <c r="O40" s="32">
        <v>106.93</v>
      </c>
      <c r="P40" s="220">
        <f t="shared" si="9"/>
        <v>1.4197957948197055</v>
      </c>
      <c r="Q40" s="220">
        <f t="shared" si="10"/>
        <v>796.66835957338742</v>
      </c>
      <c r="R40" s="221">
        <f t="shared" si="11"/>
        <v>85.187747689182316</v>
      </c>
    </row>
    <row r="41" spans="1:18" ht="14.25" customHeight="1" x14ac:dyDescent="0.2">
      <c r="A41" s="595"/>
      <c r="B41" s="294">
        <v>33</v>
      </c>
      <c r="C41" s="224" t="s">
        <v>65</v>
      </c>
      <c r="D41" s="28" t="s">
        <v>47</v>
      </c>
      <c r="E41" s="29">
        <v>6</v>
      </c>
      <c r="F41" s="29">
        <v>1971</v>
      </c>
      <c r="G41" s="30">
        <f t="shared" si="6"/>
        <v>4.3680000000000003</v>
      </c>
      <c r="H41" s="30">
        <v>0</v>
      </c>
      <c r="I41" s="30">
        <v>0</v>
      </c>
      <c r="J41" s="30">
        <v>4.3680000000000003</v>
      </c>
      <c r="K41" s="30">
        <v>328.45</v>
      </c>
      <c r="L41" s="30">
        <f t="shared" si="7"/>
        <v>4.3680000000000003</v>
      </c>
      <c r="M41" s="30">
        <v>328.45</v>
      </c>
      <c r="N41" s="31">
        <f t="shared" si="8"/>
        <v>1.3298827827675446E-2</v>
      </c>
      <c r="O41" s="32">
        <v>106.93</v>
      </c>
      <c r="P41" s="33">
        <f t="shared" si="9"/>
        <v>1.4220436596133357</v>
      </c>
      <c r="Q41" s="33">
        <f t="shared" si="10"/>
        <v>797.92966966052677</v>
      </c>
      <c r="R41" s="42">
        <f t="shared" si="11"/>
        <v>85.322619576800136</v>
      </c>
    </row>
    <row r="42" spans="1:18" ht="12.75" customHeight="1" x14ac:dyDescent="0.2">
      <c r="A42" s="595"/>
      <c r="B42" s="504">
        <v>34</v>
      </c>
      <c r="C42" s="224" t="s">
        <v>85</v>
      </c>
      <c r="D42" s="28" t="s">
        <v>47</v>
      </c>
      <c r="E42" s="29">
        <v>20</v>
      </c>
      <c r="F42" s="29">
        <v>1988</v>
      </c>
      <c r="G42" s="30">
        <f t="shared" ref="G42:G65" si="12">H42+I42+J42</f>
        <v>10.089</v>
      </c>
      <c r="H42" s="30">
        <v>0</v>
      </c>
      <c r="I42" s="30">
        <v>0</v>
      </c>
      <c r="J42" s="30">
        <v>10.089</v>
      </c>
      <c r="K42" s="30">
        <v>1073.3399999999999</v>
      </c>
      <c r="L42" s="30">
        <f t="shared" ref="L42:L65" si="13">J42</f>
        <v>10.089</v>
      </c>
      <c r="M42" s="30">
        <v>752.43</v>
      </c>
      <c r="N42" s="31">
        <f t="shared" ref="N42:N65" si="14">L42/M42</f>
        <v>1.3408556277660381E-2</v>
      </c>
      <c r="O42" s="32">
        <v>106.93</v>
      </c>
      <c r="P42" s="33">
        <f t="shared" ref="P42:P65" si="15">N42*O42</f>
        <v>1.4337769227702246</v>
      </c>
      <c r="Q42" s="33">
        <f t="shared" ref="Q42:Q65" si="16">N42*60*1000</f>
        <v>804.51337665962285</v>
      </c>
      <c r="R42" s="42">
        <f t="shared" ref="R42:R65" si="17">Q42*O42/1000</f>
        <v>86.026615366213477</v>
      </c>
    </row>
    <row r="43" spans="1:18" ht="12.75" customHeight="1" x14ac:dyDescent="0.2">
      <c r="A43" s="595"/>
      <c r="B43" s="294">
        <v>35</v>
      </c>
      <c r="C43" s="225" t="s">
        <v>62</v>
      </c>
      <c r="D43" s="59" t="s">
        <v>47</v>
      </c>
      <c r="E43" s="29">
        <v>10</v>
      </c>
      <c r="F43" s="29">
        <v>1982</v>
      </c>
      <c r="G43" s="30">
        <f t="shared" si="12"/>
        <v>8.234</v>
      </c>
      <c r="H43" s="30">
        <v>5.0999999999999997E-2</v>
      </c>
      <c r="I43" s="30">
        <v>9.8000000000000004E-2</v>
      </c>
      <c r="J43" s="30">
        <v>8.0850000000000009</v>
      </c>
      <c r="K43" s="28">
        <v>595.69000000000005</v>
      </c>
      <c r="L43" s="30">
        <f t="shared" si="13"/>
        <v>8.0850000000000009</v>
      </c>
      <c r="M43" s="28">
        <v>595.69000000000005</v>
      </c>
      <c r="N43" s="31">
        <f t="shared" si="14"/>
        <v>1.3572495761218084E-2</v>
      </c>
      <c r="O43" s="32">
        <v>106.93</v>
      </c>
      <c r="P43" s="33">
        <f t="shared" si="15"/>
        <v>1.4513069717470497</v>
      </c>
      <c r="Q43" s="33">
        <f t="shared" si="16"/>
        <v>814.34974567308507</v>
      </c>
      <c r="R43" s="42">
        <f t="shared" si="17"/>
        <v>87.078418304822989</v>
      </c>
    </row>
    <row r="44" spans="1:18" ht="12.75" customHeight="1" x14ac:dyDescent="0.2">
      <c r="A44" s="595"/>
      <c r="B44" s="290">
        <v>36</v>
      </c>
      <c r="C44" s="224" t="s">
        <v>49</v>
      </c>
      <c r="D44" s="59" t="s">
        <v>47</v>
      </c>
      <c r="E44" s="29">
        <v>7</v>
      </c>
      <c r="F44" s="29">
        <v>1975</v>
      </c>
      <c r="G44" s="30">
        <f t="shared" si="12"/>
        <v>7.7750000000000004</v>
      </c>
      <c r="H44" s="30">
        <v>0</v>
      </c>
      <c r="I44" s="30">
        <v>0</v>
      </c>
      <c r="J44" s="30">
        <v>7.7750000000000004</v>
      </c>
      <c r="K44" s="28">
        <v>562.04999999999995</v>
      </c>
      <c r="L44" s="30">
        <f t="shared" si="13"/>
        <v>7.7750000000000004</v>
      </c>
      <c r="M44" s="28">
        <v>562.04999999999995</v>
      </c>
      <c r="N44" s="31">
        <f t="shared" si="14"/>
        <v>1.3833288853304869E-2</v>
      </c>
      <c r="O44" s="32">
        <v>106.93</v>
      </c>
      <c r="P44" s="33">
        <f t="shared" si="15"/>
        <v>1.4791935770838898</v>
      </c>
      <c r="Q44" s="33">
        <f t="shared" si="16"/>
        <v>829.99733119829216</v>
      </c>
      <c r="R44" s="42">
        <f t="shared" si="17"/>
        <v>88.751614625033383</v>
      </c>
    </row>
    <row r="45" spans="1:18" ht="12.75" customHeight="1" x14ac:dyDescent="0.2">
      <c r="A45" s="595"/>
      <c r="B45" s="294">
        <v>37</v>
      </c>
      <c r="C45" s="315" t="s">
        <v>54</v>
      </c>
      <c r="D45" s="292" t="s">
        <v>47</v>
      </c>
      <c r="E45" s="217">
        <v>18</v>
      </c>
      <c r="F45" s="217">
        <v>1964</v>
      </c>
      <c r="G45" s="218">
        <f t="shared" si="12"/>
        <v>11.473000000000001</v>
      </c>
      <c r="H45" s="218">
        <v>0</v>
      </c>
      <c r="I45" s="218">
        <v>0</v>
      </c>
      <c r="J45" s="218">
        <v>11.473000000000001</v>
      </c>
      <c r="K45" s="216">
        <v>801.57</v>
      </c>
      <c r="L45" s="218">
        <f t="shared" si="13"/>
        <v>11.473000000000001</v>
      </c>
      <c r="M45" s="216">
        <v>801.57</v>
      </c>
      <c r="N45" s="219">
        <f t="shared" si="14"/>
        <v>1.431316042267051E-2</v>
      </c>
      <c r="O45" s="32">
        <v>106.93</v>
      </c>
      <c r="P45" s="220">
        <f t="shared" si="15"/>
        <v>1.5305062439961576</v>
      </c>
      <c r="Q45" s="220">
        <f t="shared" si="16"/>
        <v>858.78962536023062</v>
      </c>
      <c r="R45" s="221">
        <f t="shared" si="17"/>
        <v>91.83037463976946</v>
      </c>
    </row>
    <row r="46" spans="1:18" ht="12.75" customHeight="1" x14ac:dyDescent="0.2">
      <c r="A46" s="595"/>
      <c r="B46" s="294">
        <v>38</v>
      </c>
      <c r="C46" s="315" t="s">
        <v>88</v>
      </c>
      <c r="D46" s="216" t="s">
        <v>47</v>
      </c>
      <c r="E46" s="217">
        <v>20</v>
      </c>
      <c r="F46" s="217">
        <v>1981</v>
      </c>
      <c r="G46" s="218">
        <f t="shared" si="12"/>
        <v>15.159000000000001</v>
      </c>
      <c r="H46" s="218">
        <v>0</v>
      </c>
      <c r="I46" s="218">
        <v>0</v>
      </c>
      <c r="J46" s="218">
        <v>15.159000000000001</v>
      </c>
      <c r="K46" s="218">
        <v>1048.6600000000001</v>
      </c>
      <c r="L46" s="218">
        <f t="shared" si="13"/>
        <v>15.159000000000001</v>
      </c>
      <c r="M46" s="218">
        <v>1048.6600000000001</v>
      </c>
      <c r="N46" s="31">
        <f t="shared" si="14"/>
        <v>1.4455590944634104E-2</v>
      </c>
      <c r="O46" s="32">
        <v>106.93</v>
      </c>
      <c r="P46" s="220">
        <f t="shared" si="15"/>
        <v>1.5457363397097248</v>
      </c>
      <c r="Q46" s="220">
        <f t="shared" si="16"/>
        <v>867.33545667804628</v>
      </c>
      <c r="R46" s="221">
        <f t="shared" si="17"/>
        <v>92.744180382583494</v>
      </c>
    </row>
    <row r="47" spans="1:18" ht="12.75" customHeight="1" x14ac:dyDescent="0.2">
      <c r="A47" s="595"/>
      <c r="B47" s="504">
        <v>39</v>
      </c>
      <c r="C47" s="571" t="s">
        <v>61</v>
      </c>
      <c r="D47" s="28" t="s">
        <v>47</v>
      </c>
      <c r="E47" s="29">
        <v>7</v>
      </c>
      <c r="F47" s="29">
        <v>1980</v>
      </c>
      <c r="G47" s="30">
        <f t="shared" si="12"/>
        <v>6.5110000000000001</v>
      </c>
      <c r="H47" s="30">
        <v>0</v>
      </c>
      <c r="I47" s="30">
        <v>0.97799999999999998</v>
      </c>
      <c r="J47" s="30">
        <v>5.5330000000000004</v>
      </c>
      <c r="K47" s="28">
        <v>374.68</v>
      </c>
      <c r="L47" s="30">
        <f t="shared" si="13"/>
        <v>5.5330000000000004</v>
      </c>
      <c r="M47" s="28">
        <v>374.68</v>
      </c>
      <c r="N47" s="31">
        <f t="shared" si="14"/>
        <v>1.4767268068752002E-2</v>
      </c>
      <c r="O47" s="32">
        <v>106.93</v>
      </c>
      <c r="P47" s="33">
        <f t="shared" si="15"/>
        <v>1.5790639745916517</v>
      </c>
      <c r="Q47" s="33">
        <f t="shared" si="16"/>
        <v>886.03608412512017</v>
      </c>
      <c r="R47" s="42">
        <f t="shared" si="17"/>
        <v>94.743838475499118</v>
      </c>
    </row>
    <row r="48" spans="1:18" ht="12" customHeight="1" thickBot="1" x14ac:dyDescent="0.25">
      <c r="A48" s="596"/>
      <c r="B48" s="294">
        <v>40</v>
      </c>
      <c r="C48" s="534" t="s">
        <v>60</v>
      </c>
      <c r="D48" s="300" t="s">
        <v>47</v>
      </c>
      <c r="E48" s="260">
        <v>1</v>
      </c>
      <c r="F48" s="260"/>
      <c r="G48" s="261">
        <f t="shared" si="12"/>
        <v>0.69499999999999995</v>
      </c>
      <c r="H48" s="261">
        <v>0</v>
      </c>
      <c r="I48" s="261">
        <v>0</v>
      </c>
      <c r="J48" s="261">
        <v>0.69499999999999995</v>
      </c>
      <c r="K48" s="258">
        <v>47</v>
      </c>
      <c r="L48" s="261">
        <f t="shared" si="13"/>
        <v>0.69499999999999995</v>
      </c>
      <c r="M48" s="258">
        <v>47</v>
      </c>
      <c r="N48" s="262">
        <f t="shared" si="14"/>
        <v>1.478723404255319E-2</v>
      </c>
      <c r="O48" s="263">
        <v>106.93</v>
      </c>
      <c r="P48" s="264">
        <f t="shared" si="15"/>
        <v>1.5811989361702128</v>
      </c>
      <c r="Q48" s="264">
        <f t="shared" si="16"/>
        <v>887.23404255319133</v>
      </c>
      <c r="R48" s="265">
        <f t="shared" si="17"/>
        <v>94.871936170212749</v>
      </c>
    </row>
    <row r="49" spans="1:18" ht="12" customHeight="1" x14ac:dyDescent="0.2">
      <c r="A49" s="591" t="s">
        <v>83</v>
      </c>
      <c r="B49" s="245">
        <v>41</v>
      </c>
      <c r="C49" s="239" t="s">
        <v>69</v>
      </c>
      <c r="D49" s="143" t="s">
        <v>47</v>
      </c>
      <c r="E49" s="145">
        <v>24</v>
      </c>
      <c r="F49" s="145">
        <v>1964</v>
      </c>
      <c r="G49" s="146">
        <f t="shared" si="12"/>
        <v>14.718999999999999</v>
      </c>
      <c r="H49" s="146">
        <v>0.255</v>
      </c>
      <c r="I49" s="146">
        <v>0.23599999999999999</v>
      </c>
      <c r="J49" s="146">
        <v>14.228</v>
      </c>
      <c r="K49" s="144">
        <v>940.14</v>
      </c>
      <c r="L49" s="146">
        <f t="shared" si="13"/>
        <v>14.228</v>
      </c>
      <c r="M49" s="144">
        <v>940.14</v>
      </c>
      <c r="N49" s="147">
        <f t="shared" si="14"/>
        <v>1.5133916225243049E-2</v>
      </c>
      <c r="O49" s="208">
        <v>106.93</v>
      </c>
      <c r="P49" s="148">
        <f t="shared" si="15"/>
        <v>1.6182696619652392</v>
      </c>
      <c r="Q49" s="148">
        <f t="shared" si="16"/>
        <v>908.03497351458293</v>
      </c>
      <c r="R49" s="149">
        <f t="shared" si="17"/>
        <v>97.096179717914367</v>
      </c>
    </row>
    <row r="50" spans="1:18" ht="12" customHeight="1" x14ac:dyDescent="0.2">
      <c r="A50" s="592"/>
      <c r="B50" s="246">
        <v>42</v>
      </c>
      <c r="C50" s="520" t="s">
        <v>86</v>
      </c>
      <c r="D50" s="90" t="s">
        <v>47</v>
      </c>
      <c r="E50" s="87">
        <v>32</v>
      </c>
      <c r="F50" s="87"/>
      <c r="G50" s="89">
        <f t="shared" si="12"/>
        <v>25.84</v>
      </c>
      <c r="H50" s="89">
        <v>0</v>
      </c>
      <c r="I50" s="89">
        <v>0</v>
      </c>
      <c r="J50" s="89">
        <v>25.84</v>
      </c>
      <c r="K50" s="89">
        <v>1770.01</v>
      </c>
      <c r="L50" s="89">
        <f t="shared" si="13"/>
        <v>25.84</v>
      </c>
      <c r="M50" s="89">
        <v>1705.02</v>
      </c>
      <c r="N50" s="91">
        <f t="shared" si="14"/>
        <v>1.5155247445777762E-2</v>
      </c>
      <c r="O50" s="104">
        <v>106.93</v>
      </c>
      <c r="P50" s="93">
        <f t="shared" si="15"/>
        <v>1.6205506093770161</v>
      </c>
      <c r="Q50" s="93">
        <f t="shared" si="16"/>
        <v>909.31484674666569</v>
      </c>
      <c r="R50" s="94">
        <f t="shared" si="17"/>
        <v>97.233036562620967</v>
      </c>
    </row>
    <row r="51" spans="1:18" ht="12.75" customHeight="1" x14ac:dyDescent="0.2">
      <c r="A51" s="592"/>
      <c r="B51" s="246">
        <v>43</v>
      </c>
      <c r="C51" s="368" t="s">
        <v>80</v>
      </c>
      <c r="D51" s="369" t="s">
        <v>47</v>
      </c>
      <c r="E51" s="145">
        <v>7</v>
      </c>
      <c r="F51" s="145">
        <v>1985</v>
      </c>
      <c r="G51" s="146">
        <f t="shared" si="12"/>
        <v>1.655</v>
      </c>
      <c r="H51" s="146">
        <v>0</v>
      </c>
      <c r="I51" s="146">
        <v>0</v>
      </c>
      <c r="J51" s="146">
        <v>1.655</v>
      </c>
      <c r="K51" s="146">
        <v>108.3</v>
      </c>
      <c r="L51" s="146">
        <f t="shared" si="13"/>
        <v>1.655</v>
      </c>
      <c r="M51" s="146">
        <v>108.3</v>
      </c>
      <c r="N51" s="147">
        <f t="shared" si="14"/>
        <v>1.528162511542013E-2</v>
      </c>
      <c r="O51" s="208">
        <v>106.93</v>
      </c>
      <c r="P51" s="148">
        <f t="shared" si="15"/>
        <v>1.6340641735918746</v>
      </c>
      <c r="Q51" s="148">
        <f t="shared" si="16"/>
        <v>916.89750692520772</v>
      </c>
      <c r="R51" s="149">
        <f t="shared" si="17"/>
        <v>98.043850415512466</v>
      </c>
    </row>
    <row r="52" spans="1:18" s="24" customFormat="1" ht="12" customHeight="1" x14ac:dyDescent="0.2">
      <c r="A52" s="592"/>
      <c r="B52" s="487">
        <v>44</v>
      </c>
      <c r="C52" s="242" t="s">
        <v>58</v>
      </c>
      <c r="D52" s="144" t="s">
        <v>47</v>
      </c>
      <c r="E52" s="145">
        <v>8</v>
      </c>
      <c r="F52" s="145">
        <v>1965</v>
      </c>
      <c r="G52" s="146">
        <f t="shared" si="12"/>
        <v>6.2009999999999996</v>
      </c>
      <c r="H52" s="146">
        <v>0</v>
      </c>
      <c r="I52" s="146">
        <v>0</v>
      </c>
      <c r="J52" s="146">
        <v>6.2009999999999996</v>
      </c>
      <c r="K52" s="146">
        <v>398.85</v>
      </c>
      <c r="L52" s="146">
        <f t="shared" si="13"/>
        <v>6.2009999999999996</v>
      </c>
      <c r="M52" s="146">
        <v>398.85</v>
      </c>
      <c r="N52" s="147">
        <f t="shared" si="14"/>
        <v>1.5547198194810078E-2</v>
      </c>
      <c r="O52" s="104">
        <v>106.93</v>
      </c>
      <c r="P52" s="148">
        <f t="shared" si="15"/>
        <v>1.6624619029710417</v>
      </c>
      <c r="Q52" s="148">
        <f t="shared" si="16"/>
        <v>932.83189168860474</v>
      </c>
      <c r="R52" s="149">
        <f t="shared" si="17"/>
        <v>99.747714178262513</v>
      </c>
    </row>
    <row r="53" spans="1:18" ht="12" customHeight="1" x14ac:dyDescent="0.2">
      <c r="A53" s="592"/>
      <c r="B53" s="247">
        <v>45</v>
      </c>
      <c r="C53" s="242" t="s">
        <v>101</v>
      </c>
      <c r="D53" s="143" t="s">
        <v>47</v>
      </c>
      <c r="E53" s="145">
        <v>12</v>
      </c>
      <c r="F53" s="145"/>
      <c r="G53" s="146">
        <f t="shared" si="12"/>
        <v>11.55</v>
      </c>
      <c r="H53" s="146">
        <v>0</v>
      </c>
      <c r="I53" s="146">
        <v>0</v>
      </c>
      <c r="J53" s="146">
        <v>11.55</v>
      </c>
      <c r="K53" s="144">
        <v>731.56</v>
      </c>
      <c r="L53" s="146">
        <f t="shared" si="13"/>
        <v>11.55</v>
      </c>
      <c r="M53" s="144">
        <v>731.56</v>
      </c>
      <c r="N53" s="91">
        <f t="shared" si="14"/>
        <v>1.5788178686642246E-2</v>
      </c>
      <c r="O53" s="104">
        <v>106.93</v>
      </c>
      <c r="P53" s="148">
        <f t="shared" si="15"/>
        <v>1.6882299469626556</v>
      </c>
      <c r="Q53" s="148">
        <f t="shared" si="16"/>
        <v>947.2907211985347</v>
      </c>
      <c r="R53" s="149">
        <f t="shared" si="17"/>
        <v>101.29379681775933</v>
      </c>
    </row>
    <row r="54" spans="1:18" ht="12" customHeight="1" x14ac:dyDescent="0.2">
      <c r="A54" s="592"/>
      <c r="B54" s="246">
        <v>46</v>
      </c>
      <c r="C54" s="228" t="s">
        <v>63</v>
      </c>
      <c r="D54" s="88" t="s">
        <v>47</v>
      </c>
      <c r="E54" s="87">
        <v>11</v>
      </c>
      <c r="F54" s="87">
        <v>1977</v>
      </c>
      <c r="G54" s="89">
        <f t="shared" si="12"/>
        <v>11.263999999999999</v>
      </c>
      <c r="H54" s="89">
        <v>0</v>
      </c>
      <c r="I54" s="89">
        <v>0</v>
      </c>
      <c r="J54" s="89">
        <v>11.263999999999999</v>
      </c>
      <c r="K54" s="90">
        <v>687.63</v>
      </c>
      <c r="L54" s="89">
        <f t="shared" si="13"/>
        <v>11.263999999999999</v>
      </c>
      <c r="M54" s="90">
        <v>687.63</v>
      </c>
      <c r="N54" s="91">
        <f t="shared" si="14"/>
        <v>1.6380902520250717E-2</v>
      </c>
      <c r="O54" s="104">
        <v>106.93</v>
      </c>
      <c r="P54" s="93">
        <f t="shared" si="15"/>
        <v>1.7516099064904092</v>
      </c>
      <c r="Q54" s="93">
        <f t="shared" si="16"/>
        <v>982.85415121504309</v>
      </c>
      <c r="R54" s="94">
        <f t="shared" si="17"/>
        <v>105.09659438942455</v>
      </c>
    </row>
    <row r="55" spans="1:18" ht="12" customHeight="1" x14ac:dyDescent="0.2">
      <c r="A55" s="592"/>
      <c r="B55" s="246">
        <v>47</v>
      </c>
      <c r="C55" s="228" t="s">
        <v>64</v>
      </c>
      <c r="D55" s="88" t="s">
        <v>47</v>
      </c>
      <c r="E55" s="87">
        <v>17</v>
      </c>
      <c r="F55" s="87">
        <v>1969</v>
      </c>
      <c r="G55" s="89">
        <f t="shared" si="12"/>
        <v>12.239000000000001</v>
      </c>
      <c r="H55" s="89">
        <v>0</v>
      </c>
      <c r="I55" s="89">
        <v>0</v>
      </c>
      <c r="J55" s="89">
        <v>12.239000000000001</v>
      </c>
      <c r="K55" s="90">
        <v>744.88</v>
      </c>
      <c r="L55" s="89">
        <f t="shared" si="13"/>
        <v>12.239000000000001</v>
      </c>
      <c r="M55" s="90">
        <v>744.88</v>
      </c>
      <c r="N55" s="91">
        <f t="shared" si="14"/>
        <v>1.6430834496831706E-2</v>
      </c>
      <c r="O55" s="104">
        <v>106.93</v>
      </c>
      <c r="P55" s="93">
        <f t="shared" si="15"/>
        <v>1.7569491327462143</v>
      </c>
      <c r="Q55" s="93">
        <f t="shared" si="16"/>
        <v>985.85006980990238</v>
      </c>
      <c r="R55" s="94">
        <f t="shared" si="17"/>
        <v>105.41694796477287</v>
      </c>
    </row>
    <row r="56" spans="1:18" ht="13.5" customHeight="1" x14ac:dyDescent="0.2">
      <c r="A56" s="592"/>
      <c r="B56" s="246">
        <v>48</v>
      </c>
      <c r="C56" s="239" t="s">
        <v>70</v>
      </c>
      <c r="D56" s="143" t="s">
        <v>47</v>
      </c>
      <c r="E56" s="145">
        <v>7</v>
      </c>
      <c r="F56" s="145">
        <v>1969</v>
      </c>
      <c r="G56" s="146">
        <f t="shared" si="12"/>
        <v>5.7409999999999997</v>
      </c>
      <c r="H56" s="146">
        <v>0</v>
      </c>
      <c r="I56" s="146">
        <v>0</v>
      </c>
      <c r="J56" s="146">
        <v>5.7409999999999997</v>
      </c>
      <c r="K56" s="144">
        <v>341.47</v>
      </c>
      <c r="L56" s="146">
        <f t="shared" si="13"/>
        <v>5.7409999999999997</v>
      </c>
      <c r="M56" s="144">
        <v>341.47</v>
      </c>
      <c r="N56" s="147">
        <f t="shared" si="14"/>
        <v>1.6812604328345093E-2</v>
      </c>
      <c r="O56" s="104">
        <v>106.93</v>
      </c>
      <c r="P56" s="148">
        <f t="shared" si="15"/>
        <v>1.7977717808299409</v>
      </c>
      <c r="Q56" s="148">
        <f t="shared" si="16"/>
        <v>1008.7562597007056</v>
      </c>
      <c r="R56" s="149">
        <f t="shared" si="17"/>
        <v>107.86630684979646</v>
      </c>
    </row>
    <row r="57" spans="1:18" ht="12" customHeight="1" x14ac:dyDescent="0.2">
      <c r="A57" s="592"/>
      <c r="B57" s="487">
        <v>49</v>
      </c>
      <c r="C57" s="228" t="s">
        <v>56</v>
      </c>
      <c r="D57" s="88" t="s">
        <v>47</v>
      </c>
      <c r="E57" s="87">
        <v>11</v>
      </c>
      <c r="F57" s="87">
        <v>1978</v>
      </c>
      <c r="G57" s="89">
        <f t="shared" si="12"/>
        <v>11.269</v>
      </c>
      <c r="H57" s="89">
        <v>0</v>
      </c>
      <c r="I57" s="89">
        <v>0</v>
      </c>
      <c r="J57" s="89">
        <v>11.269</v>
      </c>
      <c r="K57" s="90">
        <v>669.02</v>
      </c>
      <c r="L57" s="89">
        <f t="shared" si="13"/>
        <v>11.269</v>
      </c>
      <c r="M57" s="90">
        <v>669.02</v>
      </c>
      <c r="N57" s="91">
        <f t="shared" si="14"/>
        <v>1.6844040536904727E-2</v>
      </c>
      <c r="O57" s="104">
        <v>106.93</v>
      </c>
      <c r="P57" s="93">
        <f t="shared" si="15"/>
        <v>1.8011332546112226</v>
      </c>
      <c r="Q57" s="93">
        <f t="shared" si="16"/>
        <v>1010.6424322142835</v>
      </c>
      <c r="R57" s="94">
        <f t="shared" si="17"/>
        <v>108.06799527667334</v>
      </c>
    </row>
    <row r="58" spans="1:18" ht="12" customHeight="1" x14ac:dyDescent="0.2">
      <c r="A58" s="592"/>
      <c r="B58" s="246">
        <v>50</v>
      </c>
      <c r="C58" s="240" t="s">
        <v>87</v>
      </c>
      <c r="D58" s="90" t="s">
        <v>47</v>
      </c>
      <c r="E58" s="87">
        <v>41</v>
      </c>
      <c r="F58" s="87">
        <v>1974</v>
      </c>
      <c r="G58" s="89">
        <f t="shared" si="12"/>
        <v>21.32</v>
      </c>
      <c r="H58" s="89">
        <v>0</v>
      </c>
      <c r="I58" s="89">
        <v>0</v>
      </c>
      <c r="J58" s="89">
        <v>21.32</v>
      </c>
      <c r="K58" s="89">
        <v>1275.3499999999999</v>
      </c>
      <c r="L58" s="89">
        <f t="shared" si="13"/>
        <v>21.32</v>
      </c>
      <c r="M58" s="89">
        <v>1205.51</v>
      </c>
      <c r="N58" s="91">
        <f t="shared" si="14"/>
        <v>1.7685460925251553E-2</v>
      </c>
      <c r="O58" s="104">
        <v>106.93</v>
      </c>
      <c r="P58" s="93">
        <f t="shared" si="15"/>
        <v>1.8911063367371486</v>
      </c>
      <c r="Q58" s="93">
        <f t="shared" si="16"/>
        <v>1061.1276555150932</v>
      </c>
      <c r="R58" s="94">
        <f t="shared" si="17"/>
        <v>113.46638020422893</v>
      </c>
    </row>
    <row r="59" spans="1:18" ht="14.25" customHeight="1" x14ac:dyDescent="0.2">
      <c r="A59" s="592"/>
      <c r="B59" s="289">
        <v>51</v>
      </c>
      <c r="C59" s="228" t="s">
        <v>74</v>
      </c>
      <c r="D59" s="88" t="s">
        <v>47</v>
      </c>
      <c r="E59" s="87">
        <v>7</v>
      </c>
      <c r="F59" s="87">
        <v>1963</v>
      </c>
      <c r="G59" s="89">
        <f t="shared" si="12"/>
        <v>5.5119999999999996</v>
      </c>
      <c r="H59" s="89">
        <v>0</v>
      </c>
      <c r="I59" s="89">
        <v>0</v>
      </c>
      <c r="J59" s="89">
        <v>5.5119999999999996</v>
      </c>
      <c r="K59" s="90">
        <v>308.89</v>
      </c>
      <c r="L59" s="89">
        <f t="shared" si="13"/>
        <v>5.5119999999999996</v>
      </c>
      <c r="M59" s="90">
        <v>308.89</v>
      </c>
      <c r="N59" s="91">
        <f t="shared" si="14"/>
        <v>1.7844540127553498E-2</v>
      </c>
      <c r="O59" s="104">
        <v>106.93</v>
      </c>
      <c r="P59" s="93">
        <f t="shared" si="15"/>
        <v>1.9081166758392956</v>
      </c>
      <c r="Q59" s="93">
        <f t="shared" si="16"/>
        <v>1070.67240765321</v>
      </c>
      <c r="R59" s="94">
        <f t="shared" si="17"/>
        <v>114.48700055035775</v>
      </c>
    </row>
    <row r="60" spans="1:18" ht="13.5" customHeight="1" x14ac:dyDescent="0.2">
      <c r="A60" s="592"/>
      <c r="B60" s="246">
        <v>52</v>
      </c>
      <c r="C60" s="240" t="s">
        <v>78</v>
      </c>
      <c r="D60" s="90" t="s">
        <v>47</v>
      </c>
      <c r="E60" s="87">
        <v>12</v>
      </c>
      <c r="F60" s="87">
        <v>1984</v>
      </c>
      <c r="G60" s="89">
        <f t="shared" si="12"/>
        <v>7.5419999999999998</v>
      </c>
      <c r="H60" s="89">
        <v>0</v>
      </c>
      <c r="I60" s="89">
        <v>0</v>
      </c>
      <c r="J60" s="89">
        <v>7.5419999999999998</v>
      </c>
      <c r="K60" s="89">
        <v>415.39</v>
      </c>
      <c r="L60" s="89">
        <f t="shared" si="13"/>
        <v>7.5419999999999998</v>
      </c>
      <c r="M60" s="89">
        <v>415.39</v>
      </c>
      <c r="N60" s="91">
        <f t="shared" si="14"/>
        <v>1.8156431305520113E-2</v>
      </c>
      <c r="O60" s="104">
        <v>106.93</v>
      </c>
      <c r="P60" s="93">
        <f t="shared" si="15"/>
        <v>1.9414671994992658</v>
      </c>
      <c r="Q60" s="93">
        <f t="shared" si="16"/>
        <v>1089.3858783312066</v>
      </c>
      <c r="R60" s="94">
        <f t="shared" si="17"/>
        <v>116.48803196995593</v>
      </c>
    </row>
    <row r="61" spans="1:18" ht="13.5" customHeight="1" x14ac:dyDescent="0.2">
      <c r="A61" s="592"/>
      <c r="B61" s="246">
        <v>53</v>
      </c>
      <c r="C61" s="521" t="s">
        <v>67</v>
      </c>
      <c r="D61" s="88" t="s">
        <v>47</v>
      </c>
      <c r="E61" s="514">
        <v>1</v>
      </c>
      <c r="F61" s="514">
        <v>1984</v>
      </c>
      <c r="G61" s="89">
        <f t="shared" si="12"/>
        <v>1.0940000000000001</v>
      </c>
      <c r="H61" s="515">
        <v>0</v>
      </c>
      <c r="I61" s="515">
        <v>0</v>
      </c>
      <c r="J61" s="515">
        <v>1.0940000000000001</v>
      </c>
      <c r="K61" s="516">
        <v>60.09</v>
      </c>
      <c r="L61" s="515">
        <f t="shared" si="13"/>
        <v>1.0940000000000001</v>
      </c>
      <c r="M61" s="516">
        <v>60.09</v>
      </c>
      <c r="N61" s="91">
        <f t="shared" si="14"/>
        <v>1.8206024296888002E-2</v>
      </c>
      <c r="O61" s="104">
        <v>106.93</v>
      </c>
      <c r="P61" s="93">
        <f t="shared" si="15"/>
        <v>1.9467701780662341</v>
      </c>
      <c r="Q61" s="517">
        <f t="shared" si="16"/>
        <v>1092.3614578132801</v>
      </c>
      <c r="R61" s="94">
        <f t="shared" si="17"/>
        <v>116.80621068397406</v>
      </c>
    </row>
    <row r="62" spans="1:18" ht="13.5" customHeight="1" x14ac:dyDescent="0.2">
      <c r="A62" s="592"/>
      <c r="B62" s="487">
        <v>54</v>
      </c>
      <c r="C62" s="511" t="s">
        <v>76</v>
      </c>
      <c r="D62" s="90" t="s">
        <v>47</v>
      </c>
      <c r="E62" s="514">
        <v>4</v>
      </c>
      <c r="F62" s="514">
        <v>1973</v>
      </c>
      <c r="G62" s="89">
        <f t="shared" si="12"/>
        <v>3.254</v>
      </c>
      <c r="H62" s="515">
        <v>0</v>
      </c>
      <c r="I62" s="515">
        <v>0</v>
      </c>
      <c r="J62" s="515">
        <v>3.254</v>
      </c>
      <c r="K62" s="515">
        <v>174.77</v>
      </c>
      <c r="L62" s="515">
        <f t="shared" si="13"/>
        <v>3.254</v>
      </c>
      <c r="M62" s="515">
        <v>174.77</v>
      </c>
      <c r="N62" s="91">
        <f t="shared" si="14"/>
        <v>1.8618756079418663E-2</v>
      </c>
      <c r="O62" s="104">
        <v>106.93</v>
      </c>
      <c r="P62" s="517">
        <f t="shared" si="15"/>
        <v>1.9909035875722378</v>
      </c>
      <c r="Q62" s="517">
        <f t="shared" si="16"/>
        <v>1117.1253647651199</v>
      </c>
      <c r="R62" s="518">
        <f t="shared" si="17"/>
        <v>119.45421525433429</v>
      </c>
    </row>
    <row r="63" spans="1:18" ht="13.5" customHeight="1" thickBot="1" x14ac:dyDescent="0.25">
      <c r="A63" s="593"/>
      <c r="B63" s="246">
        <v>55</v>
      </c>
      <c r="C63" s="565" t="s">
        <v>75</v>
      </c>
      <c r="D63" s="108" t="s">
        <v>47</v>
      </c>
      <c r="E63" s="106">
        <v>8</v>
      </c>
      <c r="F63" s="106">
        <v>1966</v>
      </c>
      <c r="G63" s="107">
        <f t="shared" si="12"/>
        <v>6.5979999999999999</v>
      </c>
      <c r="H63" s="107">
        <v>0</v>
      </c>
      <c r="I63" s="107">
        <v>0</v>
      </c>
      <c r="J63" s="107">
        <v>6.5979999999999999</v>
      </c>
      <c r="K63" s="107">
        <v>350.82</v>
      </c>
      <c r="L63" s="107">
        <f t="shared" si="13"/>
        <v>6.5979999999999999</v>
      </c>
      <c r="M63" s="107">
        <v>350.82</v>
      </c>
      <c r="N63" s="109">
        <f t="shared" si="14"/>
        <v>1.8807365600592898E-2</v>
      </c>
      <c r="O63" s="179">
        <v>106.93</v>
      </c>
      <c r="P63" s="110">
        <f t="shared" si="15"/>
        <v>2.0110716036713985</v>
      </c>
      <c r="Q63" s="110">
        <f t="shared" si="16"/>
        <v>1128.4419360355739</v>
      </c>
      <c r="R63" s="111">
        <f t="shared" si="17"/>
        <v>120.66429622028393</v>
      </c>
    </row>
    <row r="64" spans="1:18" ht="57.75" customHeight="1" x14ac:dyDescent="0.2">
      <c r="A64" s="588" t="s">
        <v>84</v>
      </c>
      <c r="B64" s="255">
        <v>56</v>
      </c>
      <c r="C64" s="339" t="s">
        <v>102</v>
      </c>
      <c r="D64" s="112" t="s">
        <v>47</v>
      </c>
      <c r="E64" s="341">
        <v>12</v>
      </c>
      <c r="F64" s="341">
        <v>1969</v>
      </c>
      <c r="G64" s="113">
        <f t="shared" si="12"/>
        <v>12.006</v>
      </c>
      <c r="H64" s="342">
        <v>0</v>
      </c>
      <c r="I64" s="342">
        <v>0</v>
      </c>
      <c r="J64" s="342">
        <v>12.006</v>
      </c>
      <c r="K64" s="343">
        <v>544.66</v>
      </c>
      <c r="L64" s="342">
        <f t="shared" si="13"/>
        <v>12.006</v>
      </c>
      <c r="M64" s="343">
        <v>544.66</v>
      </c>
      <c r="N64" s="115">
        <f t="shared" si="14"/>
        <v>2.2043109462784125E-2</v>
      </c>
      <c r="O64" s="307">
        <v>106.93</v>
      </c>
      <c r="P64" s="344">
        <f t="shared" si="15"/>
        <v>2.3570696948555065</v>
      </c>
      <c r="Q64" s="344">
        <f t="shared" si="16"/>
        <v>1322.5865677670474</v>
      </c>
      <c r="R64" s="345">
        <f t="shared" si="17"/>
        <v>141.4241816913304</v>
      </c>
    </row>
    <row r="65" spans="1:18" ht="52.5" customHeight="1" thickBot="1" x14ac:dyDescent="0.25">
      <c r="A65" s="590"/>
      <c r="B65" s="256">
        <v>57</v>
      </c>
      <c r="C65" s="572" t="s">
        <v>100</v>
      </c>
      <c r="D65" s="569" t="s">
        <v>47</v>
      </c>
      <c r="E65" s="53">
        <v>6</v>
      </c>
      <c r="F65" s="53"/>
      <c r="G65" s="54">
        <f t="shared" si="12"/>
        <v>5.2119999999999997</v>
      </c>
      <c r="H65" s="54">
        <v>0</v>
      </c>
      <c r="I65" s="54">
        <v>0</v>
      </c>
      <c r="J65" s="54">
        <v>5.2119999999999997</v>
      </c>
      <c r="K65" s="532">
        <v>220.29</v>
      </c>
      <c r="L65" s="54">
        <f t="shared" si="13"/>
        <v>5.2119999999999997</v>
      </c>
      <c r="M65" s="532">
        <v>220.29</v>
      </c>
      <c r="N65" s="55">
        <f t="shared" si="14"/>
        <v>2.3659721276499159E-2</v>
      </c>
      <c r="O65" s="56">
        <v>106.93</v>
      </c>
      <c r="P65" s="57">
        <f t="shared" si="15"/>
        <v>2.5299339960960552</v>
      </c>
      <c r="Q65" s="57">
        <f t="shared" si="16"/>
        <v>1419.5832765899495</v>
      </c>
      <c r="R65" s="58">
        <f t="shared" si="17"/>
        <v>151.79603976576331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86.176030593691308</v>
      </c>
    </row>
  </sheetData>
  <sortState xmlns:xlrd2="http://schemas.microsoft.com/office/spreadsheetml/2017/richdata2" ref="B10:R65">
    <sortCondition ref="N10:N65"/>
  </sortState>
  <mergeCells count="23">
    <mergeCell ref="Q5:Q6"/>
    <mergeCell ref="R5:R6"/>
    <mergeCell ref="G5:J5"/>
    <mergeCell ref="K5:K6"/>
    <mergeCell ref="L5:L6"/>
    <mergeCell ref="M5:M6"/>
    <mergeCell ref="N5:N6"/>
    <mergeCell ref="O5:O6"/>
    <mergeCell ref="A64:A65"/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P5:P6"/>
    <mergeCell ref="A9:A27"/>
    <mergeCell ref="A28:A48"/>
    <mergeCell ref="A49:A6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26AF-6102-405C-A377-E916EBD95479}">
  <dimension ref="A1:V1048575"/>
  <sheetViews>
    <sheetView topLeftCell="A27" workbookViewId="0">
      <selection activeCell="K28" sqref="K28"/>
    </sheetView>
  </sheetViews>
  <sheetFormatPr defaultRowHeight="11.25" x14ac:dyDescent="0.2"/>
  <cols>
    <col min="1" max="1" width="21.140625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163</v>
      </c>
      <c r="B2" s="611"/>
      <c r="C2" s="611"/>
      <c r="D2" s="611"/>
      <c r="E2" s="611"/>
      <c r="F2" s="612"/>
      <c r="G2" s="483">
        <v>3.1</v>
      </c>
      <c r="H2" s="2" t="s">
        <v>1</v>
      </c>
      <c r="J2" s="119"/>
    </row>
    <row r="3" spans="1:18" ht="18.75" customHeight="1" thickBot="1" x14ac:dyDescent="0.25">
      <c r="A3" s="613" t="s">
        <v>164</v>
      </c>
      <c r="B3" s="613"/>
      <c r="C3" s="613"/>
      <c r="D3" s="613"/>
      <c r="E3" s="613"/>
      <c r="F3" s="613"/>
      <c r="G3" s="482">
        <v>447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165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5.75" customHeight="1" x14ac:dyDescent="0.2">
      <c r="A9" s="597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25.834</v>
      </c>
      <c r="H9" s="62">
        <v>2.4990000000000001</v>
      </c>
      <c r="I9" s="62">
        <v>10.02</v>
      </c>
      <c r="J9" s="62">
        <v>13.315</v>
      </c>
      <c r="K9" s="62">
        <v>3530.28</v>
      </c>
      <c r="L9" s="62">
        <f t="shared" ref="L9" si="1">J9</f>
        <v>13.315</v>
      </c>
      <c r="M9" s="62">
        <v>3530.28</v>
      </c>
      <c r="N9" s="479">
        <f t="shared" ref="N9" si="2">L9/M9</f>
        <v>3.7716555060788378E-3</v>
      </c>
      <c r="O9" s="82">
        <v>106.93</v>
      </c>
      <c r="P9" s="65">
        <f t="shared" ref="P9" si="3">N9*O9</f>
        <v>0.40330312326501017</v>
      </c>
      <c r="Q9" s="65">
        <f t="shared" ref="Q9" si="4">N9*60*1000</f>
        <v>226.29933036473028</v>
      </c>
      <c r="R9" s="66">
        <f t="shared" ref="R9" si="5">Q9*O9/1000</f>
        <v>24.198187395900611</v>
      </c>
    </row>
    <row r="10" spans="1:18" ht="14.25" customHeight="1" x14ac:dyDescent="0.2">
      <c r="A10" s="598"/>
      <c r="B10" s="364">
        <v>2</v>
      </c>
      <c r="C10" s="259" t="s">
        <v>50</v>
      </c>
      <c r="D10" s="67" t="s">
        <v>31</v>
      </c>
      <c r="E10" s="68">
        <v>6</v>
      </c>
      <c r="F10" s="68">
        <v>1992</v>
      </c>
      <c r="G10" s="69">
        <f t="shared" ref="G10:G41" si="6">H10+I10+J10</f>
        <v>1.206</v>
      </c>
      <c r="H10" s="69">
        <v>0</v>
      </c>
      <c r="I10" s="69">
        <v>0</v>
      </c>
      <c r="J10" s="69">
        <v>1.206</v>
      </c>
      <c r="K10" s="69">
        <v>266.81</v>
      </c>
      <c r="L10" s="69">
        <f t="shared" ref="L10:L41" si="7">J10</f>
        <v>1.206</v>
      </c>
      <c r="M10" s="69">
        <v>266.81</v>
      </c>
      <c r="N10" s="165">
        <f t="shared" ref="N10:N41" si="8">L10/M10</f>
        <v>4.5200704621266071E-3</v>
      </c>
      <c r="O10" s="84">
        <v>106.93</v>
      </c>
      <c r="P10" s="71">
        <f t="shared" ref="P10:P41" si="9">N10*O10</f>
        <v>0.4833311345151981</v>
      </c>
      <c r="Q10" s="71">
        <f t="shared" ref="Q10:Q41" si="10">N10*60*1000</f>
        <v>271.20422772759645</v>
      </c>
      <c r="R10" s="72">
        <f t="shared" ref="R10:R41" si="11">Q10*O10/1000</f>
        <v>28.999868070911887</v>
      </c>
    </row>
    <row r="11" spans="1:18" ht="14.25" customHeight="1" x14ac:dyDescent="0.2">
      <c r="A11" s="598"/>
      <c r="B11" s="364">
        <v>3</v>
      </c>
      <c r="C11" s="383" t="s">
        <v>48</v>
      </c>
      <c r="D11" s="73" t="s">
        <v>31</v>
      </c>
      <c r="E11" s="75">
        <v>75</v>
      </c>
      <c r="F11" s="75">
        <v>1983</v>
      </c>
      <c r="G11" s="69">
        <f t="shared" si="6"/>
        <v>31.933</v>
      </c>
      <c r="H11" s="69">
        <v>2.7029999999999998</v>
      </c>
      <c r="I11" s="69">
        <v>11.835000000000001</v>
      </c>
      <c r="J11" s="69">
        <v>17.395</v>
      </c>
      <c r="K11" s="69">
        <v>3467.27</v>
      </c>
      <c r="L11" s="69">
        <f t="shared" si="7"/>
        <v>17.395</v>
      </c>
      <c r="M11" s="69">
        <v>3467.27</v>
      </c>
      <c r="N11" s="70">
        <f t="shared" si="8"/>
        <v>5.016915325313575E-3</v>
      </c>
      <c r="O11" s="84">
        <v>106.93</v>
      </c>
      <c r="P11" s="71">
        <f t="shared" si="9"/>
        <v>0.53645875573578061</v>
      </c>
      <c r="Q11" s="71">
        <f t="shared" si="10"/>
        <v>301.01491951881451</v>
      </c>
      <c r="R11" s="72">
        <f t="shared" si="11"/>
        <v>32.187525344146835</v>
      </c>
    </row>
    <row r="12" spans="1:18" ht="15.75" customHeight="1" x14ac:dyDescent="0.2">
      <c r="A12" s="598"/>
      <c r="B12" s="370">
        <v>4</v>
      </c>
      <c r="C12" s="529" t="s">
        <v>30</v>
      </c>
      <c r="D12" s="162" t="s">
        <v>31</v>
      </c>
      <c r="E12" s="163">
        <v>19</v>
      </c>
      <c r="F12" s="163">
        <v>1986</v>
      </c>
      <c r="G12" s="164">
        <f t="shared" si="6"/>
        <v>7.0019999999999998</v>
      </c>
      <c r="H12" s="164">
        <v>0</v>
      </c>
      <c r="I12" s="164">
        <v>0</v>
      </c>
      <c r="J12" s="164">
        <v>7.0019999999999998</v>
      </c>
      <c r="K12" s="164">
        <v>1120.5999999999999</v>
      </c>
      <c r="L12" s="164">
        <f t="shared" si="7"/>
        <v>7.0019999999999998</v>
      </c>
      <c r="M12" s="164">
        <v>1120.5999999999999</v>
      </c>
      <c r="N12" s="165">
        <f t="shared" si="8"/>
        <v>6.2484383366053905E-3</v>
      </c>
      <c r="O12" s="84">
        <v>106.93</v>
      </c>
      <c r="P12" s="166">
        <f t="shared" si="9"/>
        <v>0.66814551133321443</v>
      </c>
      <c r="Q12" s="166">
        <f t="shared" si="10"/>
        <v>374.9063001963234</v>
      </c>
      <c r="R12" s="167">
        <f t="shared" si="11"/>
        <v>40.088730679992864</v>
      </c>
    </row>
    <row r="13" spans="1:18" ht="14.25" customHeight="1" x14ac:dyDescent="0.2">
      <c r="A13" s="598"/>
      <c r="B13" s="528">
        <v>5</v>
      </c>
      <c r="C13" s="362" t="s">
        <v>45</v>
      </c>
      <c r="D13" s="168" t="s">
        <v>31</v>
      </c>
      <c r="E13" s="68">
        <v>18</v>
      </c>
      <c r="F13" s="68">
        <v>1974</v>
      </c>
      <c r="G13" s="69">
        <f t="shared" si="6"/>
        <v>9.1829999999999998</v>
      </c>
      <c r="H13" s="69">
        <v>0</v>
      </c>
      <c r="I13" s="69">
        <v>0</v>
      </c>
      <c r="J13" s="69">
        <v>9.1829999999999998</v>
      </c>
      <c r="K13" s="67">
        <v>1390.81</v>
      </c>
      <c r="L13" s="69">
        <f t="shared" si="7"/>
        <v>9.1829999999999998</v>
      </c>
      <c r="M13" s="67">
        <v>1390.81</v>
      </c>
      <c r="N13" s="70">
        <f t="shared" si="8"/>
        <v>6.6026272459933418E-3</v>
      </c>
      <c r="O13" s="84">
        <v>106.93</v>
      </c>
      <c r="P13" s="71">
        <f t="shared" si="9"/>
        <v>0.70601893141406813</v>
      </c>
      <c r="Q13" s="71">
        <f t="shared" si="10"/>
        <v>396.15763475960051</v>
      </c>
      <c r="R13" s="72">
        <f t="shared" si="11"/>
        <v>42.361135884844089</v>
      </c>
    </row>
    <row r="14" spans="1:18" ht="15" customHeight="1" x14ac:dyDescent="0.2">
      <c r="A14" s="598"/>
      <c r="B14" s="364">
        <v>6</v>
      </c>
      <c r="C14" s="382" t="s">
        <v>44</v>
      </c>
      <c r="D14" s="277" t="s">
        <v>31</v>
      </c>
      <c r="E14" s="278">
        <v>50</v>
      </c>
      <c r="F14" s="278">
        <v>1973</v>
      </c>
      <c r="G14" s="279">
        <f t="shared" si="6"/>
        <v>16.948</v>
      </c>
      <c r="H14" s="279">
        <v>0</v>
      </c>
      <c r="I14" s="279">
        <v>0</v>
      </c>
      <c r="J14" s="279">
        <v>16.948</v>
      </c>
      <c r="K14" s="279">
        <v>2549.87</v>
      </c>
      <c r="L14" s="279">
        <f t="shared" si="7"/>
        <v>16.948</v>
      </c>
      <c r="M14" s="279">
        <v>2549.87</v>
      </c>
      <c r="N14" s="280">
        <f t="shared" si="8"/>
        <v>6.6466133567593642E-3</v>
      </c>
      <c r="O14" s="84">
        <v>106.93</v>
      </c>
      <c r="P14" s="281">
        <f t="shared" si="9"/>
        <v>0.71072236623827889</v>
      </c>
      <c r="Q14" s="281">
        <f t="shared" si="10"/>
        <v>398.79680140556184</v>
      </c>
      <c r="R14" s="282">
        <f t="shared" si="11"/>
        <v>42.643341974296732</v>
      </c>
    </row>
    <row r="15" spans="1:18" ht="15.75" customHeight="1" x14ac:dyDescent="0.2">
      <c r="A15" s="598"/>
      <c r="B15" s="364">
        <v>7</v>
      </c>
      <c r="C15" s="314" t="s">
        <v>33</v>
      </c>
      <c r="D15" s="270" t="s">
        <v>31</v>
      </c>
      <c r="E15" s="268">
        <v>55</v>
      </c>
      <c r="F15" s="268">
        <v>1966</v>
      </c>
      <c r="G15" s="269">
        <f t="shared" si="6"/>
        <v>17.702999999999999</v>
      </c>
      <c r="H15" s="269">
        <v>0</v>
      </c>
      <c r="I15" s="269">
        <v>0</v>
      </c>
      <c r="J15" s="269">
        <v>17.702999999999999</v>
      </c>
      <c r="K15" s="269">
        <v>2582.04</v>
      </c>
      <c r="L15" s="269">
        <f t="shared" si="7"/>
        <v>17.702999999999999</v>
      </c>
      <c r="M15" s="269">
        <v>2582.04</v>
      </c>
      <c r="N15" s="70">
        <f t="shared" si="8"/>
        <v>6.8562067202676954E-3</v>
      </c>
      <c r="O15" s="84">
        <v>106.93</v>
      </c>
      <c r="P15" s="273">
        <f t="shared" si="9"/>
        <v>0.73313418459822477</v>
      </c>
      <c r="Q15" s="273">
        <f t="shared" si="10"/>
        <v>411.37240321606174</v>
      </c>
      <c r="R15" s="274">
        <f t="shared" si="11"/>
        <v>43.98805107589348</v>
      </c>
    </row>
    <row r="16" spans="1:18" ht="15" customHeight="1" x14ac:dyDescent="0.2">
      <c r="A16" s="598"/>
      <c r="B16" s="364">
        <v>8</v>
      </c>
      <c r="C16" s="259" t="s">
        <v>32</v>
      </c>
      <c r="D16" s="73" t="s">
        <v>31</v>
      </c>
      <c r="E16" s="68">
        <v>85</v>
      </c>
      <c r="F16" s="68">
        <v>1969</v>
      </c>
      <c r="G16" s="69">
        <f t="shared" si="6"/>
        <v>27.695</v>
      </c>
      <c r="H16" s="69">
        <v>0</v>
      </c>
      <c r="I16" s="69">
        <v>0</v>
      </c>
      <c r="J16" s="69">
        <v>27.695</v>
      </c>
      <c r="K16" s="69">
        <v>3845.22</v>
      </c>
      <c r="L16" s="69">
        <f t="shared" si="7"/>
        <v>27.695</v>
      </c>
      <c r="M16" s="69">
        <v>3845.22</v>
      </c>
      <c r="N16" s="280">
        <f t="shared" si="8"/>
        <v>7.2024487545576067E-3</v>
      </c>
      <c r="O16" s="84">
        <v>106.93</v>
      </c>
      <c r="P16" s="71">
        <f t="shared" si="9"/>
        <v>0.77015784532484488</v>
      </c>
      <c r="Q16" s="71">
        <f t="shared" si="10"/>
        <v>432.14692527345636</v>
      </c>
      <c r="R16" s="72">
        <f t="shared" si="11"/>
        <v>46.209470719490696</v>
      </c>
    </row>
    <row r="17" spans="1:22" ht="15" customHeight="1" x14ac:dyDescent="0.2">
      <c r="A17" s="598"/>
      <c r="B17" s="370">
        <v>9</v>
      </c>
      <c r="C17" s="259" t="s">
        <v>38</v>
      </c>
      <c r="D17" s="67" t="s">
        <v>31</v>
      </c>
      <c r="E17" s="68">
        <v>48</v>
      </c>
      <c r="F17" s="68">
        <v>1962</v>
      </c>
      <c r="G17" s="69">
        <f t="shared" si="6"/>
        <v>15.702999999999999</v>
      </c>
      <c r="H17" s="69">
        <v>0</v>
      </c>
      <c r="I17" s="69">
        <v>0</v>
      </c>
      <c r="J17" s="69">
        <v>15.702999999999999</v>
      </c>
      <c r="K17" s="69">
        <v>1908.69</v>
      </c>
      <c r="L17" s="69">
        <f t="shared" si="7"/>
        <v>15.702999999999999</v>
      </c>
      <c r="M17" s="69">
        <v>1908.69</v>
      </c>
      <c r="N17" s="70">
        <f t="shared" si="8"/>
        <v>8.2271086451964435E-3</v>
      </c>
      <c r="O17" s="84">
        <v>106.93</v>
      </c>
      <c r="P17" s="71">
        <f t="shared" si="9"/>
        <v>0.87972472743085572</v>
      </c>
      <c r="Q17" s="71">
        <f t="shared" si="10"/>
        <v>493.62651871178662</v>
      </c>
      <c r="R17" s="72">
        <f t="shared" si="11"/>
        <v>52.783483645851348</v>
      </c>
    </row>
    <row r="18" spans="1:22" ht="14.25" customHeight="1" x14ac:dyDescent="0.2">
      <c r="A18" s="598"/>
      <c r="B18" s="364">
        <v>10</v>
      </c>
      <c r="C18" s="382" t="s">
        <v>36</v>
      </c>
      <c r="D18" s="277" t="s">
        <v>31</v>
      </c>
      <c r="E18" s="278">
        <v>8</v>
      </c>
      <c r="F18" s="278">
        <v>1975</v>
      </c>
      <c r="G18" s="279">
        <f t="shared" si="6"/>
        <v>4.09</v>
      </c>
      <c r="H18" s="279">
        <v>0</v>
      </c>
      <c r="I18" s="279">
        <v>0</v>
      </c>
      <c r="J18" s="279">
        <v>4.09</v>
      </c>
      <c r="K18" s="279">
        <v>488.96</v>
      </c>
      <c r="L18" s="279">
        <f t="shared" si="7"/>
        <v>4.09</v>
      </c>
      <c r="M18" s="279">
        <v>488.96</v>
      </c>
      <c r="N18" s="271">
        <f t="shared" si="8"/>
        <v>8.3646924083769642E-3</v>
      </c>
      <c r="O18" s="84">
        <v>106.93</v>
      </c>
      <c r="P18" s="281">
        <f t="shared" si="9"/>
        <v>0.89443655922774878</v>
      </c>
      <c r="Q18" s="281">
        <f t="shared" si="10"/>
        <v>501.88154450261788</v>
      </c>
      <c r="R18" s="282">
        <f t="shared" si="11"/>
        <v>53.666193553664932</v>
      </c>
    </row>
    <row r="19" spans="1:22" ht="13.5" customHeight="1" x14ac:dyDescent="0.2">
      <c r="A19" s="598"/>
      <c r="B19" s="365">
        <v>11</v>
      </c>
      <c r="C19" s="362" t="s">
        <v>71</v>
      </c>
      <c r="D19" s="67" t="s">
        <v>31</v>
      </c>
      <c r="E19" s="68">
        <v>12</v>
      </c>
      <c r="F19" s="68">
        <v>1965</v>
      </c>
      <c r="G19" s="69">
        <f t="shared" si="6"/>
        <v>4.57</v>
      </c>
      <c r="H19" s="69">
        <v>0</v>
      </c>
      <c r="I19" s="69">
        <v>0</v>
      </c>
      <c r="J19" s="69">
        <v>4.57</v>
      </c>
      <c r="K19" s="67">
        <v>539.38</v>
      </c>
      <c r="L19" s="69">
        <f t="shared" si="7"/>
        <v>4.57</v>
      </c>
      <c r="M19" s="67">
        <v>539.38</v>
      </c>
      <c r="N19" s="165">
        <f t="shared" si="8"/>
        <v>8.4726908672920764E-3</v>
      </c>
      <c r="O19" s="84">
        <v>106.93</v>
      </c>
      <c r="P19" s="71">
        <f t="shared" si="9"/>
        <v>0.90598483443954181</v>
      </c>
      <c r="Q19" s="71">
        <f t="shared" si="10"/>
        <v>508.3614520375246</v>
      </c>
      <c r="R19" s="72">
        <f t="shared" si="11"/>
        <v>54.359090066372509</v>
      </c>
    </row>
    <row r="20" spans="1:22" ht="14.25" customHeight="1" x14ac:dyDescent="0.2">
      <c r="A20" s="598"/>
      <c r="B20" s="364">
        <v>12</v>
      </c>
      <c r="C20" s="570" t="s">
        <v>34</v>
      </c>
      <c r="D20" s="67" t="s">
        <v>31</v>
      </c>
      <c r="E20" s="68">
        <v>47</v>
      </c>
      <c r="F20" s="68">
        <v>1964</v>
      </c>
      <c r="G20" s="69">
        <f t="shared" si="6"/>
        <v>17.257999999999999</v>
      </c>
      <c r="H20" s="69">
        <v>0</v>
      </c>
      <c r="I20" s="69">
        <v>0</v>
      </c>
      <c r="J20" s="69">
        <v>17.257999999999999</v>
      </c>
      <c r="K20" s="69">
        <v>2012.08</v>
      </c>
      <c r="L20" s="69">
        <f t="shared" si="7"/>
        <v>17.257999999999999</v>
      </c>
      <c r="M20" s="69">
        <v>2012.08</v>
      </c>
      <c r="N20" s="70">
        <f t="shared" si="8"/>
        <v>8.5771937497515008E-3</v>
      </c>
      <c r="O20" s="84">
        <v>106.93</v>
      </c>
      <c r="P20" s="71">
        <f t="shared" si="9"/>
        <v>0.917159327660928</v>
      </c>
      <c r="Q20" s="71">
        <f t="shared" si="10"/>
        <v>514.63162498509007</v>
      </c>
      <c r="R20" s="72">
        <f t="shared" si="11"/>
        <v>55.029559659655689</v>
      </c>
    </row>
    <row r="21" spans="1:22" ht="14.25" customHeight="1" x14ac:dyDescent="0.2">
      <c r="A21" s="598"/>
      <c r="B21" s="364">
        <v>13</v>
      </c>
      <c r="C21" s="314" t="s">
        <v>37</v>
      </c>
      <c r="D21" s="270" t="s">
        <v>31</v>
      </c>
      <c r="E21" s="268">
        <v>46</v>
      </c>
      <c r="F21" s="268">
        <v>1960</v>
      </c>
      <c r="G21" s="269">
        <f t="shared" si="6"/>
        <v>15.782999999999999</v>
      </c>
      <c r="H21" s="269">
        <v>0</v>
      </c>
      <c r="I21" s="269">
        <v>0</v>
      </c>
      <c r="J21" s="269">
        <v>15.782999999999999</v>
      </c>
      <c r="K21" s="269">
        <v>1834.68</v>
      </c>
      <c r="L21" s="269">
        <f t="shared" si="7"/>
        <v>15.782999999999999</v>
      </c>
      <c r="M21" s="269">
        <v>1834.68</v>
      </c>
      <c r="N21" s="271">
        <f t="shared" si="8"/>
        <v>8.6025900974556861E-3</v>
      </c>
      <c r="O21" s="141">
        <v>106.93</v>
      </c>
      <c r="P21" s="273">
        <f t="shared" si="9"/>
        <v>0.91987495912093653</v>
      </c>
      <c r="Q21" s="273">
        <f t="shared" si="10"/>
        <v>516.15540584734117</v>
      </c>
      <c r="R21" s="274">
        <f t="shared" si="11"/>
        <v>55.192497547256195</v>
      </c>
    </row>
    <row r="22" spans="1:22" ht="13.5" customHeight="1" x14ac:dyDescent="0.2">
      <c r="A22" s="598"/>
      <c r="B22" s="370">
        <v>14</v>
      </c>
      <c r="C22" s="259" t="s">
        <v>35</v>
      </c>
      <c r="D22" s="67" t="s">
        <v>31</v>
      </c>
      <c r="E22" s="68">
        <v>8</v>
      </c>
      <c r="F22" s="68">
        <v>1966</v>
      </c>
      <c r="G22" s="69">
        <f t="shared" si="6"/>
        <v>3.05</v>
      </c>
      <c r="H22" s="69">
        <v>0</v>
      </c>
      <c r="I22" s="69">
        <v>0</v>
      </c>
      <c r="J22" s="69">
        <v>3.05</v>
      </c>
      <c r="K22" s="69">
        <v>350.21</v>
      </c>
      <c r="L22" s="69">
        <f t="shared" si="7"/>
        <v>3.05</v>
      </c>
      <c r="M22" s="69">
        <v>350.21</v>
      </c>
      <c r="N22" s="70">
        <f t="shared" si="8"/>
        <v>8.7090602781188433E-3</v>
      </c>
      <c r="O22" s="84">
        <v>106.93</v>
      </c>
      <c r="P22" s="71">
        <f t="shared" si="9"/>
        <v>0.93125981553924797</v>
      </c>
      <c r="Q22" s="71">
        <f t="shared" si="10"/>
        <v>522.54361668713057</v>
      </c>
      <c r="R22" s="72">
        <f t="shared" si="11"/>
        <v>55.875588932354873</v>
      </c>
    </row>
    <row r="23" spans="1:22" ht="15" customHeight="1" x14ac:dyDescent="0.2">
      <c r="A23" s="598"/>
      <c r="B23" s="364">
        <v>15</v>
      </c>
      <c r="C23" s="259" t="s">
        <v>39</v>
      </c>
      <c r="D23" s="67" t="s">
        <v>31</v>
      </c>
      <c r="E23" s="68">
        <v>10</v>
      </c>
      <c r="F23" s="68">
        <v>1997</v>
      </c>
      <c r="G23" s="69">
        <f t="shared" si="6"/>
        <v>7.4269999999999996</v>
      </c>
      <c r="H23" s="69">
        <v>0</v>
      </c>
      <c r="I23" s="69">
        <v>0</v>
      </c>
      <c r="J23" s="69">
        <v>7.4269999999999996</v>
      </c>
      <c r="K23" s="69">
        <v>822.7</v>
      </c>
      <c r="L23" s="69">
        <f t="shared" si="7"/>
        <v>7.4269999999999996</v>
      </c>
      <c r="M23" s="69">
        <v>822.7</v>
      </c>
      <c r="N23" s="70">
        <f t="shared" si="8"/>
        <v>9.0275920748754089E-3</v>
      </c>
      <c r="O23" s="84">
        <v>106.93</v>
      </c>
      <c r="P23" s="71">
        <f t="shared" si="9"/>
        <v>0.96532042056642753</v>
      </c>
      <c r="Q23" s="71">
        <f t="shared" si="10"/>
        <v>541.65552449252448</v>
      </c>
      <c r="R23" s="72">
        <f t="shared" si="11"/>
        <v>57.919225233985649</v>
      </c>
    </row>
    <row r="24" spans="1:22" ht="15" customHeight="1" x14ac:dyDescent="0.2">
      <c r="A24" s="598"/>
      <c r="B24" s="364">
        <v>16</v>
      </c>
      <c r="C24" s="570" t="s">
        <v>72</v>
      </c>
      <c r="D24" s="67" t="s">
        <v>31</v>
      </c>
      <c r="E24" s="68">
        <v>33</v>
      </c>
      <c r="F24" s="68">
        <v>1987</v>
      </c>
      <c r="G24" s="69">
        <f t="shared" si="6"/>
        <v>18.045999999999999</v>
      </c>
      <c r="H24" s="69">
        <v>0</v>
      </c>
      <c r="I24" s="69">
        <v>0</v>
      </c>
      <c r="J24" s="69">
        <v>18.045999999999999</v>
      </c>
      <c r="K24" s="67">
        <v>1981.22</v>
      </c>
      <c r="L24" s="69">
        <f t="shared" si="7"/>
        <v>18.045999999999999</v>
      </c>
      <c r="M24" s="67">
        <v>1981.22</v>
      </c>
      <c r="N24" s="70">
        <f t="shared" si="8"/>
        <v>9.1085290881376124E-3</v>
      </c>
      <c r="O24" s="84">
        <v>106.93</v>
      </c>
      <c r="P24" s="71">
        <f t="shared" si="9"/>
        <v>0.973975015394555</v>
      </c>
      <c r="Q24" s="71">
        <f t="shared" si="10"/>
        <v>546.51174528825675</v>
      </c>
      <c r="R24" s="72">
        <f t="shared" si="11"/>
        <v>58.438500923673296</v>
      </c>
    </row>
    <row r="25" spans="1:22" ht="15" customHeight="1" thickBot="1" x14ac:dyDescent="0.25">
      <c r="A25" s="599"/>
      <c r="B25" s="366">
        <v>17</v>
      </c>
      <c r="C25" s="318" t="s">
        <v>43</v>
      </c>
      <c r="D25" s="319" t="s">
        <v>31</v>
      </c>
      <c r="E25" s="320">
        <v>8</v>
      </c>
      <c r="F25" s="320">
        <v>1966</v>
      </c>
      <c r="G25" s="321">
        <f t="shared" si="6"/>
        <v>3.2559999999999998</v>
      </c>
      <c r="H25" s="321">
        <v>0</v>
      </c>
      <c r="I25" s="321">
        <v>0</v>
      </c>
      <c r="J25" s="321">
        <v>3.2559999999999998</v>
      </c>
      <c r="K25" s="321">
        <v>353.96</v>
      </c>
      <c r="L25" s="321">
        <f t="shared" si="7"/>
        <v>3.2559999999999998</v>
      </c>
      <c r="M25" s="321">
        <v>353.96</v>
      </c>
      <c r="N25" s="322">
        <f t="shared" si="8"/>
        <v>9.1987795231099553E-3</v>
      </c>
      <c r="O25" s="385">
        <v>106.93</v>
      </c>
      <c r="P25" s="323">
        <f t="shared" si="9"/>
        <v>0.98362549440614755</v>
      </c>
      <c r="Q25" s="323">
        <f t="shared" si="10"/>
        <v>551.92677138659724</v>
      </c>
      <c r="R25" s="324">
        <f t="shared" si="11"/>
        <v>59.017529664368851</v>
      </c>
    </row>
    <row r="26" spans="1:22" ht="15" customHeight="1" x14ac:dyDescent="0.25">
      <c r="A26" s="628" t="s">
        <v>82</v>
      </c>
      <c r="B26" s="290">
        <v>18</v>
      </c>
      <c r="C26" s="315" t="s">
        <v>89</v>
      </c>
      <c r="D26" s="216" t="s">
        <v>31</v>
      </c>
      <c r="E26" s="217">
        <v>24</v>
      </c>
      <c r="F26" s="217">
        <v>1998</v>
      </c>
      <c r="G26" s="218">
        <f t="shared" si="6"/>
        <v>13.686</v>
      </c>
      <c r="H26" s="218">
        <v>0</v>
      </c>
      <c r="I26" s="218">
        <v>0</v>
      </c>
      <c r="J26" s="218">
        <v>13.686</v>
      </c>
      <c r="K26" s="218">
        <v>1274.6600000000001</v>
      </c>
      <c r="L26" s="218">
        <f t="shared" si="7"/>
        <v>13.686</v>
      </c>
      <c r="M26" s="218">
        <v>1274.6600000000001</v>
      </c>
      <c r="N26" s="219">
        <f t="shared" si="8"/>
        <v>1.073698084195001E-2</v>
      </c>
      <c r="O26" s="293">
        <v>106.93</v>
      </c>
      <c r="P26" s="220">
        <f t="shared" si="9"/>
        <v>1.1481053614297145</v>
      </c>
      <c r="Q26" s="220">
        <f t="shared" si="10"/>
        <v>644.21885051700053</v>
      </c>
      <c r="R26" s="221">
        <f t="shared" si="11"/>
        <v>68.88632168578286</v>
      </c>
      <c r="V26"/>
    </row>
    <row r="27" spans="1:22" s="19" customFormat="1" ht="15" customHeight="1" x14ac:dyDescent="0.2">
      <c r="A27" s="629"/>
      <c r="B27" s="504">
        <v>19</v>
      </c>
      <c r="C27" s="315" t="s">
        <v>99</v>
      </c>
      <c r="D27" s="292" t="s">
        <v>47</v>
      </c>
      <c r="E27" s="217">
        <v>8</v>
      </c>
      <c r="F27" s="217"/>
      <c r="G27" s="218">
        <f t="shared" si="6"/>
        <v>5.8719999999999999</v>
      </c>
      <c r="H27" s="218">
        <v>0</v>
      </c>
      <c r="I27" s="218">
        <v>0</v>
      </c>
      <c r="J27" s="218">
        <v>5.8719999999999999</v>
      </c>
      <c r="K27" s="216">
        <v>488.96</v>
      </c>
      <c r="L27" s="218">
        <f t="shared" si="7"/>
        <v>5.8719999999999999</v>
      </c>
      <c r="M27" s="216">
        <v>488.96</v>
      </c>
      <c r="N27" s="219">
        <f t="shared" si="8"/>
        <v>1.2009162303664922E-2</v>
      </c>
      <c r="O27" s="32">
        <v>106.93</v>
      </c>
      <c r="P27" s="220">
        <f t="shared" si="9"/>
        <v>1.2841397251308901</v>
      </c>
      <c r="Q27" s="220">
        <f t="shared" si="10"/>
        <v>720.54973821989529</v>
      </c>
      <c r="R27" s="221">
        <f t="shared" si="11"/>
        <v>77.048383507853401</v>
      </c>
      <c r="S27" s="18"/>
      <c r="T27" s="18"/>
      <c r="U27" s="18"/>
    </row>
    <row r="28" spans="1:22" ht="14.25" customHeight="1" x14ac:dyDescent="0.2">
      <c r="A28" s="629"/>
      <c r="B28" s="367">
        <v>20</v>
      </c>
      <c r="C28" s="224" t="s">
        <v>53</v>
      </c>
      <c r="D28" s="59" t="s">
        <v>31</v>
      </c>
      <c r="E28" s="29">
        <v>7</v>
      </c>
      <c r="F28" s="29">
        <v>1964</v>
      </c>
      <c r="G28" s="30">
        <f t="shared" si="6"/>
        <v>3.7570000000000001</v>
      </c>
      <c r="H28" s="30">
        <v>0</v>
      </c>
      <c r="I28" s="30">
        <v>0</v>
      </c>
      <c r="J28" s="30">
        <v>3.7570000000000001</v>
      </c>
      <c r="K28" s="28">
        <v>310.77</v>
      </c>
      <c r="L28" s="30">
        <f t="shared" si="7"/>
        <v>3.7570000000000001</v>
      </c>
      <c r="M28" s="28">
        <v>310.77</v>
      </c>
      <c r="N28" s="31">
        <f t="shared" si="8"/>
        <v>1.2089326511568042E-2</v>
      </c>
      <c r="O28" s="32">
        <v>106.93</v>
      </c>
      <c r="P28" s="33">
        <f t="shared" si="9"/>
        <v>1.2927116838819708</v>
      </c>
      <c r="Q28" s="33">
        <f t="shared" si="10"/>
        <v>725.3595906940825</v>
      </c>
      <c r="R28" s="42">
        <f t="shared" si="11"/>
        <v>77.562701032918255</v>
      </c>
    </row>
    <row r="29" spans="1:22" ht="15.75" customHeight="1" x14ac:dyDescent="0.2">
      <c r="A29" s="629"/>
      <c r="B29" s="294">
        <v>21</v>
      </c>
      <c r="C29" s="224" t="s">
        <v>52</v>
      </c>
      <c r="D29" s="28" t="s">
        <v>47</v>
      </c>
      <c r="E29" s="29">
        <v>17</v>
      </c>
      <c r="F29" s="29">
        <v>1975</v>
      </c>
      <c r="G29" s="30">
        <f t="shared" si="6"/>
        <v>16.308</v>
      </c>
      <c r="H29" s="30">
        <v>0</v>
      </c>
      <c r="I29" s="30">
        <v>0</v>
      </c>
      <c r="J29" s="30">
        <v>16.308</v>
      </c>
      <c r="K29" s="30">
        <v>1315.92</v>
      </c>
      <c r="L29" s="30">
        <f t="shared" si="7"/>
        <v>16.308</v>
      </c>
      <c r="M29" s="30">
        <v>1315.92</v>
      </c>
      <c r="N29" s="31">
        <f t="shared" si="8"/>
        <v>1.2392850629217581E-2</v>
      </c>
      <c r="O29" s="32">
        <v>106.93</v>
      </c>
      <c r="P29" s="33">
        <f t="shared" si="9"/>
        <v>1.325167517782236</v>
      </c>
      <c r="Q29" s="33">
        <f t="shared" si="10"/>
        <v>743.57103775305484</v>
      </c>
      <c r="R29" s="42">
        <f t="shared" si="11"/>
        <v>79.510051066934153</v>
      </c>
    </row>
    <row r="30" spans="1:22" ht="15" customHeight="1" x14ac:dyDescent="0.2">
      <c r="A30" s="629"/>
      <c r="B30" s="294">
        <v>22</v>
      </c>
      <c r="C30" s="571" t="s">
        <v>40</v>
      </c>
      <c r="D30" s="28" t="s">
        <v>31</v>
      </c>
      <c r="E30" s="29">
        <v>18</v>
      </c>
      <c r="F30" s="29"/>
      <c r="G30" s="30">
        <f t="shared" si="6"/>
        <v>11.399000000000001</v>
      </c>
      <c r="H30" s="30">
        <v>2.1930000000000001</v>
      </c>
      <c r="I30" s="30">
        <v>0.17699999999999999</v>
      </c>
      <c r="J30" s="30">
        <v>9.0289999999999999</v>
      </c>
      <c r="K30" s="28">
        <v>704.53</v>
      </c>
      <c r="L30" s="30">
        <f t="shared" si="7"/>
        <v>9.0289999999999999</v>
      </c>
      <c r="M30" s="28">
        <v>704.53</v>
      </c>
      <c r="N30" s="31">
        <f t="shared" si="8"/>
        <v>1.2815635955885484E-2</v>
      </c>
      <c r="O30" s="32">
        <v>106.93</v>
      </c>
      <c r="P30" s="33">
        <f t="shared" si="9"/>
        <v>1.370375952762835</v>
      </c>
      <c r="Q30" s="33">
        <f t="shared" si="10"/>
        <v>768.9381573531291</v>
      </c>
      <c r="R30" s="42">
        <f t="shared" si="11"/>
        <v>82.222557165770098</v>
      </c>
    </row>
    <row r="31" spans="1:22" ht="15.75" customHeight="1" x14ac:dyDescent="0.2">
      <c r="A31" s="629"/>
      <c r="B31" s="294">
        <v>23</v>
      </c>
      <c r="C31" s="571" t="s">
        <v>66</v>
      </c>
      <c r="D31" s="28" t="s">
        <v>47</v>
      </c>
      <c r="E31" s="29">
        <v>45</v>
      </c>
      <c r="F31" s="29">
        <v>1972</v>
      </c>
      <c r="G31" s="30">
        <f t="shared" si="6"/>
        <v>22.047999999999998</v>
      </c>
      <c r="H31" s="30">
        <v>0</v>
      </c>
      <c r="I31" s="30">
        <v>0</v>
      </c>
      <c r="J31" s="30">
        <v>22.047999999999998</v>
      </c>
      <c r="K31" s="30">
        <v>1525.98</v>
      </c>
      <c r="L31" s="30">
        <f t="shared" si="7"/>
        <v>22.047999999999998</v>
      </c>
      <c r="M31" s="30">
        <v>1525.98</v>
      </c>
      <c r="N31" s="31">
        <f t="shared" si="8"/>
        <v>1.4448420031717321E-2</v>
      </c>
      <c r="O31" s="32">
        <v>106.93</v>
      </c>
      <c r="P31" s="33">
        <f t="shared" si="9"/>
        <v>1.5449695539915334</v>
      </c>
      <c r="Q31" s="33">
        <f t="shared" si="10"/>
        <v>866.90520190303937</v>
      </c>
      <c r="R31" s="42">
        <f t="shared" si="11"/>
        <v>92.698173239492007</v>
      </c>
    </row>
    <row r="32" spans="1:22" ht="15" customHeight="1" x14ac:dyDescent="0.2">
      <c r="A32" s="629"/>
      <c r="B32" s="504">
        <v>24</v>
      </c>
      <c r="C32" s="291" t="s">
        <v>73</v>
      </c>
      <c r="D32" s="292" t="s">
        <v>47</v>
      </c>
      <c r="E32" s="217">
        <v>5</v>
      </c>
      <c r="F32" s="217">
        <v>1973</v>
      </c>
      <c r="G32" s="218">
        <f t="shared" si="6"/>
        <v>5.8460000000000001</v>
      </c>
      <c r="H32" s="218">
        <v>0</v>
      </c>
      <c r="I32" s="218">
        <v>0</v>
      </c>
      <c r="J32" s="218">
        <v>5.8460000000000001</v>
      </c>
      <c r="K32" s="216">
        <v>374.02</v>
      </c>
      <c r="L32" s="218">
        <f t="shared" si="7"/>
        <v>5.8460000000000001</v>
      </c>
      <c r="M32" s="216">
        <v>374.02</v>
      </c>
      <c r="N32" s="219">
        <f t="shared" si="8"/>
        <v>1.5630180204267152E-2</v>
      </c>
      <c r="O32" s="293">
        <v>106.93</v>
      </c>
      <c r="P32" s="220">
        <f t="shared" si="9"/>
        <v>1.6713351692422866</v>
      </c>
      <c r="Q32" s="220">
        <f t="shared" si="10"/>
        <v>937.81081225602918</v>
      </c>
      <c r="R32" s="221">
        <f t="shared" si="11"/>
        <v>100.28011015453721</v>
      </c>
    </row>
    <row r="33" spans="1:18" s="19" customFormat="1" ht="15" customHeight="1" x14ac:dyDescent="0.2">
      <c r="A33" s="629"/>
      <c r="B33" s="294">
        <v>25</v>
      </c>
      <c r="C33" s="224" t="s">
        <v>101</v>
      </c>
      <c r="D33" s="59" t="s">
        <v>47</v>
      </c>
      <c r="E33" s="29">
        <v>12</v>
      </c>
      <c r="F33" s="29"/>
      <c r="G33" s="30">
        <f t="shared" si="6"/>
        <v>11.555</v>
      </c>
      <c r="H33" s="30">
        <v>0</v>
      </c>
      <c r="I33" s="30">
        <v>0</v>
      </c>
      <c r="J33" s="30">
        <v>11.555</v>
      </c>
      <c r="K33" s="28">
        <v>731.56</v>
      </c>
      <c r="L33" s="30">
        <f t="shared" si="7"/>
        <v>11.555</v>
      </c>
      <c r="M33" s="28">
        <v>731.56</v>
      </c>
      <c r="N33" s="31">
        <f t="shared" si="8"/>
        <v>1.5795013396030403E-2</v>
      </c>
      <c r="O33" s="32">
        <v>106.93</v>
      </c>
      <c r="P33" s="33">
        <f t="shared" si="9"/>
        <v>1.688960782437531</v>
      </c>
      <c r="Q33" s="33">
        <f t="shared" si="10"/>
        <v>947.7008037618242</v>
      </c>
      <c r="R33" s="42">
        <f t="shared" si="11"/>
        <v>101.33764694625187</v>
      </c>
    </row>
    <row r="34" spans="1:18" ht="14.25" customHeight="1" x14ac:dyDescent="0.2">
      <c r="A34" s="629"/>
      <c r="B34" s="290">
        <v>26</v>
      </c>
      <c r="C34" s="315" t="s">
        <v>51</v>
      </c>
      <c r="D34" s="216" t="s">
        <v>47</v>
      </c>
      <c r="E34" s="217">
        <v>17</v>
      </c>
      <c r="F34" s="217">
        <v>1973</v>
      </c>
      <c r="G34" s="218">
        <f t="shared" si="6"/>
        <v>21.029</v>
      </c>
      <c r="H34" s="218">
        <v>0</v>
      </c>
      <c r="I34" s="218">
        <v>0</v>
      </c>
      <c r="J34" s="218">
        <v>21.029</v>
      </c>
      <c r="K34" s="218">
        <v>1317.97</v>
      </c>
      <c r="L34" s="218">
        <f t="shared" si="7"/>
        <v>21.029</v>
      </c>
      <c r="M34" s="218">
        <v>1317.97</v>
      </c>
      <c r="N34" s="233">
        <f t="shared" si="8"/>
        <v>1.5955598382360752E-2</v>
      </c>
      <c r="O34" s="32">
        <v>106.93</v>
      </c>
      <c r="P34" s="220">
        <f t="shared" si="9"/>
        <v>1.7061321350258354</v>
      </c>
      <c r="Q34" s="220">
        <f t="shared" si="10"/>
        <v>957.33590294164514</v>
      </c>
      <c r="R34" s="221">
        <f t="shared" si="11"/>
        <v>102.36792810155012</v>
      </c>
    </row>
    <row r="35" spans="1:18" ht="12.75" customHeight="1" x14ac:dyDescent="0.2">
      <c r="A35" s="629"/>
      <c r="B35" s="294">
        <v>27</v>
      </c>
      <c r="C35" s="224" t="s">
        <v>86</v>
      </c>
      <c r="D35" s="28" t="s">
        <v>47</v>
      </c>
      <c r="E35" s="29">
        <v>32</v>
      </c>
      <c r="F35" s="29"/>
      <c r="G35" s="30">
        <f t="shared" si="6"/>
        <v>27.439</v>
      </c>
      <c r="H35" s="30">
        <v>0</v>
      </c>
      <c r="I35" s="30">
        <v>0</v>
      </c>
      <c r="J35" s="30">
        <v>27.439</v>
      </c>
      <c r="K35" s="30">
        <v>1770.01</v>
      </c>
      <c r="L35" s="30">
        <f t="shared" si="7"/>
        <v>27.439</v>
      </c>
      <c r="M35" s="30">
        <v>1705.02</v>
      </c>
      <c r="N35" s="31">
        <f t="shared" si="8"/>
        <v>1.6093066356992879E-2</v>
      </c>
      <c r="O35" s="32">
        <v>106.93</v>
      </c>
      <c r="P35" s="33">
        <f t="shared" si="9"/>
        <v>1.7208315855532488</v>
      </c>
      <c r="Q35" s="33">
        <f t="shared" si="10"/>
        <v>965.58398141957275</v>
      </c>
      <c r="R35" s="42">
        <f t="shared" si="11"/>
        <v>103.24989513319493</v>
      </c>
    </row>
    <row r="36" spans="1:18" ht="12.75" customHeight="1" x14ac:dyDescent="0.2">
      <c r="A36" s="629"/>
      <c r="B36" s="294">
        <v>28</v>
      </c>
      <c r="C36" s="224" t="s">
        <v>59</v>
      </c>
      <c r="D36" s="28" t="s">
        <v>47</v>
      </c>
      <c r="E36" s="29">
        <v>8</v>
      </c>
      <c r="F36" s="29">
        <v>1970</v>
      </c>
      <c r="G36" s="30">
        <f t="shared" si="6"/>
        <v>6.85</v>
      </c>
      <c r="H36" s="30">
        <v>0</v>
      </c>
      <c r="I36" s="30">
        <v>0</v>
      </c>
      <c r="J36" s="30">
        <v>6.85</v>
      </c>
      <c r="K36" s="30">
        <v>412.7</v>
      </c>
      <c r="L36" s="30">
        <f t="shared" si="7"/>
        <v>6.85</v>
      </c>
      <c r="M36" s="30">
        <v>412.7</v>
      </c>
      <c r="N36" s="31">
        <f t="shared" si="8"/>
        <v>1.6598013084565058E-2</v>
      </c>
      <c r="O36" s="32">
        <v>106.93</v>
      </c>
      <c r="P36" s="33">
        <f t="shared" si="9"/>
        <v>1.7748255391325418</v>
      </c>
      <c r="Q36" s="33">
        <f t="shared" si="10"/>
        <v>995.88078507390355</v>
      </c>
      <c r="R36" s="42">
        <f t="shared" si="11"/>
        <v>106.4895323479525</v>
      </c>
    </row>
    <row r="37" spans="1:18" ht="13.5" customHeight="1" thickBot="1" x14ac:dyDescent="0.25">
      <c r="A37" s="633"/>
      <c r="B37" s="298">
        <v>29</v>
      </c>
      <c r="C37" s="484" t="s">
        <v>65</v>
      </c>
      <c r="D37" s="258" t="s">
        <v>47</v>
      </c>
      <c r="E37" s="260">
        <v>6</v>
      </c>
      <c r="F37" s="260">
        <v>1971</v>
      </c>
      <c r="G37" s="261">
        <f t="shared" si="6"/>
        <v>5.5250000000000004</v>
      </c>
      <c r="H37" s="261">
        <v>0</v>
      </c>
      <c r="I37" s="261">
        <v>0</v>
      </c>
      <c r="J37" s="261">
        <v>5.5250000000000004</v>
      </c>
      <c r="K37" s="261">
        <v>328.45</v>
      </c>
      <c r="L37" s="261">
        <f t="shared" si="7"/>
        <v>5.5250000000000004</v>
      </c>
      <c r="M37" s="261">
        <v>328.45</v>
      </c>
      <c r="N37" s="262">
        <f t="shared" si="8"/>
        <v>1.6821434008220431E-2</v>
      </c>
      <c r="O37" s="263">
        <v>106.93</v>
      </c>
      <c r="P37" s="264">
        <f t="shared" si="9"/>
        <v>1.7987159384990108</v>
      </c>
      <c r="Q37" s="264">
        <f t="shared" si="10"/>
        <v>1009.2860404932258</v>
      </c>
      <c r="R37" s="265">
        <f t="shared" si="11"/>
        <v>107.92295630994063</v>
      </c>
    </row>
    <row r="38" spans="1:18" ht="12.75" customHeight="1" x14ac:dyDescent="0.2">
      <c r="A38" s="630" t="s">
        <v>83</v>
      </c>
      <c r="B38" s="487">
        <v>30</v>
      </c>
      <c r="C38" s="242" t="s">
        <v>55</v>
      </c>
      <c r="D38" s="144" t="s">
        <v>47</v>
      </c>
      <c r="E38" s="145">
        <v>19</v>
      </c>
      <c r="F38" s="145">
        <v>1978</v>
      </c>
      <c r="G38" s="146">
        <f t="shared" si="6"/>
        <v>16.422999999999998</v>
      </c>
      <c r="H38" s="146">
        <v>0</v>
      </c>
      <c r="I38" s="146">
        <v>0</v>
      </c>
      <c r="J38" s="146">
        <v>16.422999999999998</v>
      </c>
      <c r="K38" s="146">
        <v>961.74</v>
      </c>
      <c r="L38" s="146">
        <f t="shared" si="7"/>
        <v>16.422999999999998</v>
      </c>
      <c r="M38" s="146">
        <v>961.74</v>
      </c>
      <c r="N38" s="147">
        <f t="shared" si="8"/>
        <v>1.7076340798968533E-2</v>
      </c>
      <c r="O38" s="208">
        <v>106.93</v>
      </c>
      <c r="P38" s="148">
        <f t="shared" si="9"/>
        <v>1.8259731216337054</v>
      </c>
      <c r="Q38" s="148">
        <f t="shared" si="10"/>
        <v>1024.580447938112</v>
      </c>
      <c r="R38" s="149">
        <f t="shared" si="11"/>
        <v>109.55838729802232</v>
      </c>
    </row>
    <row r="39" spans="1:18" ht="12.75" customHeight="1" x14ac:dyDescent="0.2">
      <c r="A39" s="631"/>
      <c r="B39" s="246">
        <v>31</v>
      </c>
      <c r="C39" s="240" t="s">
        <v>57</v>
      </c>
      <c r="D39" s="88" t="s">
        <v>47</v>
      </c>
      <c r="E39" s="87">
        <v>10</v>
      </c>
      <c r="F39" s="87">
        <v>1973</v>
      </c>
      <c r="G39" s="89">
        <f t="shared" si="6"/>
        <v>13.763999999999999</v>
      </c>
      <c r="H39" s="89">
        <v>0</v>
      </c>
      <c r="I39" s="89">
        <v>0</v>
      </c>
      <c r="J39" s="89">
        <v>13.763999999999999</v>
      </c>
      <c r="K39" s="89">
        <v>796.55</v>
      </c>
      <c r="L39" s="89">
        <f t="shared" si="7"/>
        <v>13.763999999999999</v>
      </c>
      <c r="M39" s="89">
        <v>796.55</v>
      </c>
      <c r="N39" s="91">
        <f t="shared" si="8"/>
        <v>1.7279517921034462E-2</v>
      </c>
      <c r="O39" s="104">
        <v>106.93</v>
      </c>
      <c r="P39" s="93">
        <f t="shared" si="9"/>
        <v>1.8476988512962151</v>
      </c>
      <c r="Q39" s="93">
        <f t="shared" si="10"/>
        <v>1036.7710752620678</v>
      </c>
      <c r="R39" s="94">
        <f t="shared" si="11"/>
        <v>110.86193107777292</v>
      </c>
    </row>
    <row r="40" spans="1:18" ht="12.75" customHeight="1" x14ac:dyDescent="0.2">
      <c r="A40" s="631"/>
      <c r="B40" s="246">
        <v>32</v>
      </c>
      <c r="C40" s="368" t="s">
        <v>46</v>
      </c>
      <c r="D40" s="369" t="s">
        <v>47</v>
      </c>
      <c r="E40" s="145">
        <v>18</v>
      </c>
      <c r="F40" s="145">
        <v>1973</v>
      </c>
      <c r="G40" s="146">
        <f t="shared" si="6"/>
        <v>22.92</v>
      </c>
      <c r="H40" s="146">
        <v>0</v>
      </c>
      <c r="I40" s="146">
        <v>0</v>
      </c>
      <c r="J40" s="146">
        <v>22.92</v>
      </c>
      <c r="K40" s="146">
        <v>1319.16</v>
      </c>
      <c r="L40" s="146">
        <f t="shared" si="7"/>
        <v>22.92</v>
      </c>
      <c r="M40" s="146">
        <v>1319.16</v>
      </c>
      <c r="N40" s="91">
        <f t="shared" si="8"/>
        <v>1.7374692986445919E-2</v>
      </c>
      <c r="O40" s="104">
        <v>106.93</v>
      </c>
      <c r="P40" s="148">
        <f t="shared" si="9"/>
        <v>1.8578759210406621</v>
      </c>
      <c r="Q40" s="148">
        <f t="shared" si="10"/>
        <v>1042.4815791867552</v>
      </c>
      <c r="R40" s="149">
        <f t="shared" si="11"/>
        <v>111.47255526243974</v>
      </c>
    </row>
    <row r="41" spans="1:18" ht="14.25" customHeight="1" x14ac:dyDescent="0.2">
      <c r="A41" s="631"/>
      <c r="B41" s="246">
        <v>33</v>
      </c>
      <c r="C41" s="228" t="s">
        <v>60</v>
      </c>
      <c r="D41" s="88" t="s">
        <v>47</v>
      </c>
      <c r="E41" s="87">
        <v>1</v>
      </c>
      <c r="F41" s="87"/>
      <c r="G41" s="89">
        <f t="shared" si="6"/>
        <v>0.84599999999999997</v>
      </c>
      <c r="H41" s="89">
        <v>0</v>
      </c>
      <c r="I41" s="89">
        <v>0</v>
      </c>
      <c r="J41" s="89">
        <v>0.84599999999999997</v>
      </c>
      <c r="K41" s="90">
        <v>47</v>
      </c>
      <c r="L41" s="89">
        <f t="shared" si="7"/>
        <v>0.84599999999999997</v>
      </c>
      <c r="M41" s="90">
        <v>47</v>
      </c>
      <c r="N41" s="91">
        <f t="shared" si="8"/>
        <v>1.7999999999999999E-2</v>
      </c>
      <c r="O41" s="104">
        <v>106.93</v>
      </c>
      <c r="P41" s="93">
        <f t="shared" si="9"/>
        <v>1.9247399999999999</v>
      </c>
      <c r="Q41" s="93">
        <f t="shared" si="10"/>
        <v>1079.9999999999998</v>
      </c>
      <c r="R41" s="94">
        <f t="shared" si="11"/>
        <v>115.48439999999998</v>
      </c>
    </row>
    <row r="42" spans="1:18" ht="12.75" customHeight="1" x14ac:dyDescent="0.2">
      <c r="A42" s="631"/>
      <c r="B42" s="487">
        <v>34</v>
      </c>
      <c r="C42" s="240" t="s">
        <v>77</v>
      </c>
      <c r="D42" s="90" t="s">
        <v>47</v>
      </c>
      <c r="E42" s="87">
        <v>14</v>
      </c>
      <c r="F42" s="87">
        <v>1966</v>
      </c>
      <c r="G42" s="89">
        <f t="shared" ref="G42:G65" si="12">H42+I42+J42</f>
        <v>8.8979999999999997</v>
      </c>
      <c r="H42" s="89">
        <v>0</v>
      </c>
      <c r="I42" s="89">
        <v>0</v>
      </c>
      <c r="J42" s="89">
        <v>8.8979999999999997</v>
      </c>
      <c r="K42" s="89">
        <v>487.55</v>
      </c>
      <c r="L42" s="89">
        <f t="shared" ref="L42:L65" si="13">J42</f>
        <v>8.8979999999999997</v>
      </c>
      <c r="M42" s="89">
        <v>487.55</v>
      </c>
      <c r="N42" s="91">
        <f t="shared" ref="N42:N65" si="14">L42/M42</f>
        <v>1.8250435852733053E-2</v>
      </c>
      <c r="O42" s="104">
        <v>106.93</v>
      </c>
      <c r="P42" s="93">
        <f t="shared" ref="P42:P65" si="15">N42*O42</f>
        <v>1.9515191057327455</v>
      </c>
      <c r="Q42" s="93">
        <f t="shared" ref="Q42:Q65" si="16">N42*60*1000</f>
        <v>1095.0261511639831</v>
      </c>
      <c r="R42" s="94">
        <f t="shared" ref="R42:R65" si="17">Q42*O42/1000</f>
        <v>117.09114634396472</v>
      </c>
    </row>
    <row r="43" spans="1:18" ht="12.75" customHeight="1" x14ac:dyDescent="0.2">
      <c r="A43" s="631"/>
      <c r="B43" s="246">
        <v>35</v>
      </c>
      <c r="C43" s="240" t="s">
        <v>49</v>
      </c>
      <c r="D43" s="88" t="s">
        <v>47</v>
      </c>
      <c r="E43" s="87">
        <v>7</v>
      </c>
      <c r="F43" s="87">
        <v>1975</v>
      </c>
      <c r="G43" s="89">
        <f t="shared" si="12"/>
        <v>10.426</v>
      </c>
      <c r="H43" s="89">
        <v>0</v>
      </c>
      <c r="I43" s="89">
        <v>0</v>
      </c>
      <c r="J43" s="89">
        <v>10.426</v>
      </c>
      <c r="K43" s="90">
        <v>562.04999999999995</v>
      </c>
      <c r="L43" s="89">
        <f t="shared" si="13"/>
        <v>10.426</v>
      </c>
      <c r="M43" s="90">
        <v>562.04999999999995</v>
      </c>
      <c r="N43" s="91">
        <f t="shared" si="14"/>
        <v>1.8549951071968687E-2</v>
      </c>
      <c r="O43" s="104">
        <v>106.93</v>
      </c>
      <c r="P43" s="93">
        <f t="shared" si="15"/>
        <v>1.9835462681256117</v>
      </c>
      <c r="Q43" s="93">
        <f t="shared" si="16"/>
        <v>1112.9970643181214</v>
      </c>
      <c r="R43" s="94">
        <f t="shared" si="17"/>
        <v>119.01277608753672</v>
      </c>
    </row>
    <row r="44" spans="1:18" ht="12" customHeight="1" x14ac:dyDescent="0.2">
      <c r="A44" s="631"/>
      <c r="B44" s="289">
        <v>36</v>
      </c>
      <c r="C44" s="240" t="s">
        <v>54</v>
      </c>
      <c r="D44" s="88" t="s">
        <v>47</v>
      </c>
      <c r="E44" s="87">
        <v>18</v>
      </c>
      <c r="F44" s="87">
        <v>1964</v>
      </c>
      <c r="G44" s="89">
        <f t="shared" si="12"/>
        <v>15.079000000000001</v>
      </c>
      <c r="H44" s="89">
        <v>0</v>
      </c>
      <c r="I44" s="89">
        <v>0</v>
      </c>
      <c r="J44" s="89">
        <v>15.079000000000001</v>
      </c>
      <c r="K44" s="90">
        <v>801.57</v>
      </c>
      <c r="L44" s="89">
        <f t="shared" si="13"/>
        <v>15.079000000000001</v>
      </c>
      <c r="M44" s="90">
        <v>801.57</v>
      </c>
      <c r="N44" s="91">
        <f t="shared" si="14"/>
        <v>1.8811831780131492E-2</v>
      </c>
      <c r="O44" s="104">
        <v>106.93</v>
      </c>
      <c r="P44" s="93">
        <f t="shared" si="15"/>
        <v>2.0115491722494605</v>
      </c>
      <c r="Q44" s="93">
        <f t="shared" si="16"/>
        <v>1128.7099068078894</v>
      </c>
      <c r="R44" s="94">
        <f t="shared" si="17"/>
        <v>120.69295033496762</v>
      </c>
    </row>
    <row r="45" spans="1:18" ht="12.75" customHeight="1" x14ac:dyDescent="0.2">
      <c r="A45" s="631"/>
      <c r="B45" s="246">
        <v>37</v>
      </c>
      <c r="C45" s="242" t="s">
        <v>85</v>
      </c>
      <c r="D45" s="144" t="s">
        <v>47</v>
      </c>
      <c r="E45" s="145">
        <v>20</v>
      </c>
      <c r="F45" s="145">
        <v>1988</v>
      </c>
      <c r="G45" s="146">
        <f t="shared" si="12"/>
        <v>14.335000000000001</v>
      </c>
      <c r="H45" s="146">
        <v>0</v>
      </c>
      <c r="I45" s="146">
        <v>0</v>
      </c>
      <c r="J45" s="146">
        <v>14.335000000000001</v>
      </c>
      <c r="K45" s="146">
        <v>1073.3399999999999</v>
      </c>
      <c r="L45" s="146">
        <f t="shared" si="13"/>
        <v>14.335000000000001</v>
      </c>
      <c r="M45" s="146">
        <v>752.43</v>
      </c>
      <c r="N45" s="147">
        <f t="shared" si="14"/>
        <v>1.905160612947384E-2</v>
      </c>
      <c r="O45" s="104">
        <v>106.93</v>
      </c>
      <c r="P45" s="148">
        <f t="shared" si="15"/>
        <v>2.0371882434246378</v>
      </c>
      <c r="Q45" s="148">
        <f t="shared" si="16"/>
        <v>1143.0963677684306</v>
      </c>
      <c r="R45" s="149">
        <f t="shared" si="17"/>
        <v>122.2312946054783</v>
      </c>
    </row>
    <row r="46" spans="1:18" ht="12.75" customHeight="1" x14ac:dyDescent="0.2">
      <c r="A46" s="631"/>
      <c r="B46" s="246">
        <v>38</v>
      </c>
      <c r="C46" s="242" t="s">
        <v>88</v>
      </c>
      <c r="D46" s="144" t="s">
        <v>47</v>
      </c>
      <c r="E46" s="145">
        <v>20</v>
      </c>
      <c r="F46" s="145">
        <v>1981</v>
      </c>
      <c r="G46" s="146">
        <f t="shared" si="12"/>
        <v>20.561</v>
      </c>
      <c r="H46" s="146">
        <v>0</v>
      </c>
      <c r="I46" s="146">
        <v>0</v>
      </c>
      <c r="J46" s="146">
        <v>20.561</v>
      </c>
      <c r="K46" s="146">
        <v>1048.6600000000001</v>
      </c>
      <c r="L46" s="146">
        <f t="shared" si="13"/>
        <v>20.561</v>
      </c>
      <c r="M46" s="146">
        <v>1048.6600000000001</v>
      </c>
      <c r="N46" s="91">
        <f t="shared" si="14"/>
        <v>1.9606926935326986E-2</v>
      </c>
      <c r="O46" s="104">
        <v>106.93</v>
      </c>
      <c r="P46" s="148">
        <f t="shared" si="15"/>
        <v>2.0965686971945146</v>
      </c>
      <c r="Q46" s="148">
        <f t="shared" si="16"/>
        <v>1176.415616119619</v>
      </c>
      <c r="R46" s="149">
        <f t="shared" si="17"/>
        <v>125.79412183167086</v>
      </c>
    </row>
    <row r="47" spans="1:18" ht="12.75" customHeight="1" x14ac:dyDescent="0.2">
      <c r="A47" s="631"/>
      <c r="B47" s="487">
        <v>39</v>
      </c>
      <c r="C47" s="242" t="s">
        <v>61</v>
      </c>
      <c r="D47" s="144" t="s">
        <v>47</v>
      </c>
      <c r="E47" s="145">
        <v>7</v>
      </c>
      <c r="F47" s="145">
        <v>1980</v>
      </c>
      <c r="G47" s="146">
        <f t="shared" si="12"/>
        <v>8.3460000000000001</v>
      </c>
      <c r="H47" s="146">
        <v>0</v>
      </c>
      <c r="I47" s="146">
        <v>0.97799999999999998</v>
      </c>
      <c r="J47" s="146">
        <v>7.3680000000000003</v>
      </c>
      <c r="K47" s="144">
        <v>374.68</v>
      </c>
      <c r="L47" s="146">
        <f t="shared" si="13"/>
        <v>7.3680000000000003</v>
      </c>
      <c r="M47" s="144">
        <v>374.68</v>
      </c>
      <c r="N47" s="91">
        <f t="shared" si="14"/>
        <v>1.9664780612789579E-2</v>
      </c>
      <c r="O47" s="104">
        <v>106.93</v>
      </c>
      <c r="P47" s="148">
        <f t="shared" si="15"/>
        <v>2.10275499092559</v>
      </c>
      <c r="Q47" s="148">
        <f t="shared" si="16"/>
        <v>1179.8868367673747</v>
      </c>
      <c r="R47" s="149">
        <f t="shared" si="17"/>
        <v>126.16529945553538</v>
      </c>
    </row>
    <row r="48" spans="1:18" ht="12" customHeight="1" x14ac:dyDescent="0.2">
      <c r="A48" s="631"/>
      <c r="B48" s="247">
        <v>40</v>
      </c>
      <c r="C48" s="228" t="s">
        <v>62</v>
      </c>
      <c r="D48" s="88" t="s">
        <v>47</v>
      </c>
      <c r="E48" s="87">
        <v>10</v>
      </c>
      <c r="F48" s="87">
        <v>1982</v>
      </c>
      <c r="G48" s="89">
        <f t="shared" si="12"/>
        <v>11.875</v>
      </c>
      <c r="H48" s="89">
        <v>5.0999999999999997E-2</v>
      </c>
      <c r="I48" s="89">
        <v>9.8000000000000004E-2</v>
      </c>
      <c r="J48" s="89">
        <v>11.726000000000001</v>
      </c>
      <c r="K48" s="90">
        <v>595.69000000000005</v>
      </c>
      <c r="L48" s="89">
        <f t="shared" si="13"/>
        <v>11.726000000000001</v>
      </c>
      <c r="M48" s="90">
        <v>595.69000000000005</v>
      </c>
      <c r="N48" s="91">
        <f t="shared" si="14"/>
        <v>1.9684735348923097E-2</v>
      </c>
      <c r="O48" s="104">
        <v>106.93</v>
      </c>
      <c r="P48" s="93">
        <f t="shared" si="15"/>
        <v>2.1048887508603471</v>
      </c>
      <c r="Q48" s="93">
        <f t="shared" si="16"/>
        <v>1181.0841209353857</v>
      </c>
      <c r="R48" s="94">
        <f t="shared" si="17"/>
        <v>126.29332505162081</v>
      </c>
    </row>
    <row r="49" spans="1:18" ht="12" customHeight="1" x14ac:dyDescent="0.2">
      <c r="A49" s="631"/>
      <c r="B49" s="246">
        <v>41</v>
      </c>
      <c r="C49" s="520" t="s">
        <v>68</v>
      </c>
      <c r="D49" s="90" t="s">
        <v>47</v>
      </c>
      <c r="E49" s="87">
        <v>7</v>
      </c>
      <c r="F49" s="87">
        <v>1984</v>
      </c>
      <c r="G49" s="89">
        <f t="shared" si="12"/>
        <v>6.2110000000000003</v>
      </c>
      <c r="H49" s="89">
        <v>0</v>
      </c>
      <c r="I49" s="89">
        <v>0</v>
      </c>
      <c r="J49" s="89">
        <v>6.2110000000000003</v>
      </c>
      <c r="K49" s="89">
        <v>300.69</v>
      </c>
      <c r="L49" s="89">
        <f t="shared" si="13"/>
        <v>6.2110000000000003</v>
      </c>
      <c r="M49" s="89">
        <v>300.69</v>
      </c>
      <c r="N49" s="91">
        <f t="shared" si="14"/>
        <v>2.0655824935980577E-2</v>
      </c>
      <c r="O49" s="104">
        <v>106.93</v>
      </c>
      <c r="P49" s="93">
        <f t="shared" si="15"/>
        <v>2.2087273604044033</v>
      </c>
      <c r="Q49" s="486">
        <f t="shared" si="16"/>
        <v>1239.3494961588347</v>
      </c>
      <c r="R49" s="94">
        <f t="shared" si="17"/>
        <v>132.52364162426417</v>
      </c>
    </row>
    <row r="50" spans="1:18" ht="12" customHeight="1" x14ac:dyDescent="0.2">
      <c r="A50" s="631"/>
      <c r="B50" s="246">
        <v>42</v>
      </c>
      <c r="C50" s="520" t="s">
        <v>79</v>
      </c>
      <c r="D50" s="90" t="s">
        <v>47</v>
      </c>
      <c r="E50" s="87">
        <v>16</v>
      </c>
      <c r="F50" s="87">
        <v>1978</v>
      </c>
      <c r="G50" s="89">
        <f t="shared" si="12"/>
        <v>10.372</v>
      </c>
      <c r="H50" s="89">
        <v>0</v>
      </c>
      <c r="I50" s="89">
        <v>0</v>
      </c>
      <c r="J50" s="89">
        <v>10.372</v>
      </c>
      <c r="K50" s="89">
        <v>492.25</v>
      </c>
      <c r="L50" s="89">
        <f t="shared" si="13"/>
        <v>10.372</v>
      </c>
      <c r="M50" s="89">
        <v>492.25</v>
      </c>
      <c r="N50" s="91">
        <f t="shared" si="14"/>
        <v>2.1070594210259013E-2</v>
      </c>
      <c r="O50" s="104">
        <v>106.93</v>
      </c>
      <c r="P50" s="93">
        <f t="shared" si="15"/>
        <v>2.2530786389029962</v>
      </c>
      <c r="Q50" s="93">
        <f t="shared" si="16"/>
        <v>1264.2356526155406</v>
      </c>
      <c r="R50" s="94">
        <f t="shared" si="17"/>
        <v>135.18471833417979</v>
      </c>
    </row>
    <row r="51" spans="1:18" ht="12.75" customHeight="1" x14ac:dyDescent="0.2">
      <c r="A51" s="631"/>
      <c r="B51" s="246">
        <v>43</v>
      </c>
      <c r="C51" s="239" t="s">
        <v>64</v>
      </c>
      <c r="D51" s="143" t="s">
        <v>47</v>
      </c>
      <c r="E51" s="145">
        <v>17</v>
      </c>
      <c r="F51" s="145">
        <v>1969</v>
      </c>
      <c r="G51" s="146">
        <f t="shared" si="12"/>
        <v>15.699</v>
      </c>
      <c r="H51" s="146">
        <v>0</v>
      </c>
      <c r="I51" s="146">
        <v>0</v>
      </c>
      <c r="J51" s="146">
        <v>15.699</v>
      </c>
      <c r="K51" s="144">
        <v>744.88</v>
      </c>
      <c r="L51" s="146">
        <f t="shared" si="13"/>
        <v>15.699</v>
      </c>
      <c r="M51" s="144">
        <v>744.88</v>
      </c>
      <c r="N51" s="147">
        <f t="shared" si="14"/>
        <v>2.1075877993770809E-2</v>
      </c>
      <c r="O51" s="208">
        <v>106.93</v>
      </c>
      <c r="P51" s="148">
        <f t="shared" si="15"/>
        <v>2.2536436338739128</v>
      </c>
      <c r="Q51" s="148">
        <f t="shared" si="16"/>
        <v>1264.5526796262486</v>
      </c>
      <c r="R51" s="149">
        <f t="shared" si="17"/>
        <v>135.21861803243479</v>
      </c>
    </row>
    <row r="52" spans="1:18" s="24" customFormat="1" ht="12" customHeight="1" x14ac:dyDescent="0.2">
      <c r="A52" s="631"/>
      <c r="B52" s="487">
        <v>44</v>
      </c>
      <c r="C52" s="239" t="s">
        <v>102</v>
      </c>
      <c r="D52" s="143" t="s">
        <v>47</v>
      </c>
      <c r="E52" s="145">
        <v>12</v>
      </c>
      <c r="F52" s="145">
        <v>1969</v>
      </c>
      <c r="G52" s="146">
        <f t="shared" si="12"/>
        <v>11.635999999999999</v>
      </c>
      <c r="H52" s="146">
        <v>0</v>
      </c>
      <c r="I52" s="146">
        <v>0</v>
      </c>
      <c r="J52" s="146">
        <v>11.635999999999999</v>
      </c>
      <c r="K52" s="144">
        <v>544.66</v>
      </c>
      <c r="L52" s="146">
        <f t="shared" si="13"/>
        <v>11.635999999999999</v>
      </c>
      <c r="M52" s="144">
        <v>544.66</v>
      </c>
      <c r="N52" s="147">
        <f t="shared" si="14"/>
        <v>2.1363786582455111E-2</v>
      </c>
      <c r="O52" s="104">
        <v>106.93</v>
      </c>
      <c r="P52" s="148">
        <f t="shared" si="15"/>
        <v>2.2844296992619251</v>
      </c>
      <c r="Q52" s="148">
        <f t="shared" si="16"/>
        <v>1281.8271949473067</v>
      </c>
      <c r="R52" s="149">
        <f t="shared" si="17"/>
        <v>137.06578195571549</v>
      </c>
    </row>
    <row r="53" spans="1:18" ht="12" customHeight="1" x14ac:dyDescent="0.2">
      <c r="A53" s="631"/>
      <c r="B53" s="246">
        <v>45</v>
      </c>
      <c r="C53" s="541" t="s">
        <v>74</v>
      </c>
      <c r="D53" s="88" t="s">
        <v>47</v>
      </c>
      <c r="E53" s="87">
        <v>7</v>
      </c>
      <c r="F53" s="87">
        <v>1963</v>
      </c>
      <c r="G53" s="89">
        <f t="shared" si="12"/>
        <v>6.69</v>
      </c>
      <c r="H53" s="89">
        <v>0</v>
      </c>
      <c r="I53" s="89">
        <v>0</v>
      </c>
      <c r="J53" s="89">
        <v>6.69</v>
      </c>
      <c r="K53" s="90">
        <v>308.89</v>
      </c>
      <c r="L53" s="89">
        <f t="shared" si="13"/>
        <v>6.69</v>
      </c>
      <c r="M53" s="90">
        <v>308.89</v>
      </c>
      <c r="N53" s="91">
        <f t="shared" si="14"/>
        <v>2.1658195474117001E-2</v>
      </c>
      <c r="O53" s="104">
        <v>106.93</v>
      </c>
      <c r="P53" s="93">
        <f t="shared" si="15"/>
        <v>2.3159108420473311</v>
      </c>
      <c r="Q53" s="93">
        <f t="shared" si="16"/>
        <v>1299.49172844702</v>
      </c>
      <c r="R53" s="94">
        <f t="shared" si="17"/>
        <v>138.95465052283987</v>
      </c>
    </row>
    <row r="54" spans="1:18" ht="12" customHeight="1" x14ac:dyDescent="0.2">
      <c r="A54" s="631"/>
      <c r="B54" s="246">
        <v>46</v>
      </c>
      <c r="C54" s="541" t="s">
        <v>63</v>
      </c>
      <c r="D54" s="88" t="s">
        <v>47</v>
      </c>
      <c r="E54" s="87">
        <v>11</v>
      </c>
      <c r="F54" s="87">
        <v>1977</v>
      </c>
      <c r="G54" s="89">
        <f t="shared" si="12"/>
        <v>14.955</v>
      </c>
      <c r="H54" s="89">
        <v>0</v>
      </c>
      <c r="I54" s="89">
        <v>0</v>
      </c>
      <c r="J54" s="89">
        <v>14.955</v>
      </c>
      <c r="K54" s="90">
        <v>687.63</v>
      </c>
      <c r="L54" s="89">
        <f t="shared" si="13"/>
        <v>14.955</v>
      </c>
      <c r="M54" s="90">
        <v>687.63</v>
      </c>
      <c r="N54" s="91">
        <f t="shared" si="14"/>
        <v>2.1748614807381876E-2</v>
      </c>
      <c r="O54" s="104">
        <v>106.93</v>
      </c>
      <c r="P54" s="93">
        <f t="shared" si="15"/>
        <v>2.3255793813533443</v>
      </c>
      <c r="Q54" s="93">
        <f t="shared" si="16"/>
        <v>1304.9168884429125</v>
      </c>
      <c r="R54" s="94">
        <f t="shared" si="17"/>
        <v>139.53476288120063</v>
      </c>
    </row>
    <row r="55" spans="1:18" ht="12" customHeight="1" thickBot="1" x14ac:dyDescent="0.25">
      <c r="A55" s="632"/>
      <c r="B55" s="288">
        <v>47</v>
      </c>
      <c r="C55" s="556" t="s">
        <v>75</v>
      </c>
      <c r="D55" s="559" t="s">
        <v>47</v>
      </c>
      <c r="E55" s="557">
        <v>8</v>
      </c>
      <c r="F55" s="557">
        <v>1966</v>
      </c>
      <c r="G55" s="558">
        <f t="shared" si="12"/>
        <v>7.6369999999999996</v>
      </c>
      <c r="H55" s="558">
        <v>0</v>
      </c>
      <c r="I55" s="558">
        <v>0</v>
      </c>
      <c r="J55" s="558">
        <v>7.6369999999999996</v>
      </c>
      <c r="K55" s="558">
        <v>350.82</v>
      </c>
      <c r="L55" s="558">
        <f t="shared" si="13"/>
        <v>7.6369999999999996</v>
      </c>
      <c r="M55" s="558">
        <v>350.82</v>
      </c>
      <c r="N55" s="560">
        <f t="shared" si="14"/>
        <v>2.1768998346730517E-2</v>
      </c>
      <c r="O55" s="153">
        <v>106.93</v>
      </c>
      <c r="P55" s="561">
        <f t="shared" si="15"/>
        <v>2.3277589932158942</v>
      </c>
      <c r="Q55" s="561">
        <f t="shared" si="16"/>
        <v>1306.1399008038311</v>
      </c>
      <c r="R55" s="562">
        <f t="shared" si="17"/>
        <v>139.66553959295365</v>
      </c>
    </row>
    <row r="56" spans="1:18" ht="13.5" customHeight="1" x14ac:dyDescent="0.2">
      <c r="A56" s="588" t="s">
        <v>84</v>
      </c>
      <c r="B56" s="305">
        <v>48</v>
      </c>
      <c r="C56" s="306" t="s">
        <v>100</v>
      </c>
      <c r="D56" s="112" t="s">
        <v>47</v>
      </c>
      <c r="E56" s="43">
        <v>6</v>
      </c>
      <c r="F56" s="43"/>
      <c r="G56" s="113">
        <f t="shared" si="12"/>
        <v>4.9450000000000003</v>
      </c>
      <c r="H56" s="113">
        <v>0</v>
      </c>
      <c r="I56" s="113">
        <v>0</v>
      </c>
      <c r="J56" s="113">
        <v>4.9450000000000003</v>
      </c>
      <c r="K56" s="114">
        <v>220.29</v>
      </c>
      <c r="L56" s="113">
        <f t="shared" si="13"/>
        <v>4.9450000000000003</v>
      </c>
      <c r="M56" s="114">
        <v>220.29</v>
      </c>
      <c r="N56" s="115">
        <f t="shared" si="14"/>
        <v>2.2447682600208817E-2</v>
      </c>
      <c r="O56" s="307">
        <v>106.93</v>
      </c>
      <c r="P56" s="116">
        <f t="shared" si="15"/>
        <v>2.4003307004403291</v>
      </c>
      <c r="Q56" s="116">
        <f t="shared" si="16"/>
        <v>1346.8609560125292</v>
      </c>
      <c r="R56" s="117">
        <f t="shared" si="17"/>
        <v>144.01984202641975</v>
      </c>
    </row>
    <row r="57" spans="1:18" ht="12" customHeight="1" x14ac:dyDescent="0.2">
      <c r="A57" s="589"/>
      <c r="B57" s="346">
        <v>49</v>
      </c>
      <c r="C57" s="251" t="s">
        <v>67</v>
      </c>
      <c r="D57" s="50" t="s">
        <v>47</v>
      </c>
      <c r="E57" s="45">
        <v>1</v>
      </c>
      <c r="F57" s="45">
        <v>1984</v>
      </c>
      <c r="G57" s="46">
        <f t="shared" si="12"/>
        <v>1.3520000000000001</v>
      </c>
      <c r="H57" s="46">
        <v>0</v>
      </c>
      <c r="I57" s="46">
        <v>0</v>
      </c>
      <c r="J57" s="46">
        <v>1.3520000000000001</v>
      </c>
      <c r="K57" s="44">
        <v>60.09</v>
      </c>
      <c r="L57" s="46">
        <f t="shared" si="13"/>
        <v>1.3520000000000001</v>
      </c>
      <c r="M57" s="44">
        <v>60.09</v>
      </c>
      <c r="N57" s="47">
        <f t="shared" si="14"/>
        <v>2.2499583957397238E-2</v>
      </c>
      <c r="O57" s="48">
        <v>106.93</v>
      </c>
      <c r="P57" s="49">
        <f t="shared" si="15"/>
        <v>2.4058805125644867</v>
      </c>
      <c r="Q57" s="49">
        <f t="shared" si="16"/>
        <v>1349.9750374438343</v>
      </c>
      <c r="R57" s="51">
        <f t="shared" si="17"/>
        <v>144.3528307538692</v>
      </c>
    </row>
    <row r="58" spans="1:18" ht="12" customHeight="1" x14ac:dyDescent="0.2">
      <c r="A58" s="589"/>
      <c r="B58" s="568">
        <v>50</v>
      </c>
      <c r="C58" s="251" t="s">
        <v>70</v>
      </c>
      <c r="D58" s="50" t="s">
        <v>47</v>
      </c>
      <c r="E58" s="45">
        <v>7</v>
      </c>
      <c r="F58" s="45">
        <v>1969</v>
      </c>
      <c r="G58" s="46">
        <f t="shared" si="12"/>
        <v>7.7229999999999999</v>
      </c>
      <c r="H58" s="46">
        <v>0</v>
      </c>
      <c r="I58" s="46">
        <v>0</v>
      </c>
      <c r="J58" s="46">
        <v>7.7229999999999999</v>
      </c>
      <c r="K58" s="44">
        <v>341.47</v>
      </c>
      <c r="L58" s="46">
        <f t="shared" si="13"/>
        <v>7.7229999999999999</v>
      </c>
      <c r="M58" s="44">
        <v>341.47</v>
      </c>
      <c r="N58" s="47">
        <f t="shared" si="14"/>
        <v>2.2616920959381497E-2</v>
      </c>
      <c r="O58" s="48">
        <v>106.93</v>
      </c>
      <c r="P58" s="49">
        <f t="shared" si="15"/>
        <v>2.4184273581866638</v>
      </c>
      <c r="Q58" s="49">
        <f t="shared" si="16"/>
        <v>1357.0152575628897</v>
      </c>
      <c r="R58" s="51">
        <f t="shared" si="17"/>
        <v>145.1056414911998</v>
      </c>
    </row>
    <row r="59" spans="1:18" ht="14.25" customHeight="1" x14ac:dyDescent="0.2">
      <c r="A59" s="589"/>
      <c r="B59" s="256">
        <v>51</v>
      </c>
      <c r="C59" s="250" t="s">
        <v>58</v>
      </c>
      <c r="D59" s="44" t="s">
        <v>47</v>
      </c>
      <c r="E59" s="45">
        <v>8</v>
      </c>
      <c r="F59" s="45">
        <v>1965</v>
      </c>
      <c r="G59" s="46">
        <f t="shared" si="12"/>
        <v>9.048</v>
      </c>
      <c r="H59" s="46">
        <v>0</v>
      </c>
      <c r="I59" s="46">
        <v>0</v>
      </c>
      <c r="J59" s="46">
        <v>9.048</v>
      </c>
      <c r="K59" s="46">
        <v>398.85</v>
      </c>
      <c r="L59" s="46">
        <f t="shared" si="13"/>
        <v>9.048</v>
      </c>
      <c r="M59" s="46">
        <v>398.85</v>
      </c>
      <c r="N59" s="47">
        <f t="shared" si="14"/>
        <v>2.2685220007521625E-2</v>
      </c>
      <c r="O59" s="48">
        <v>106.93</v>
      </c>
      <c r="P59" s="49">
        <f t="shared" si="15"/>
        <v>2.4257305754042875</v>
      </c>
      <c r="Q59" s="49">
        <f t="shared" si="16"/>
        <v>1361.1132004512976</v>
      </c>
      <c r="R59" s="51">
        <f t="shared" si="17"/>
        <v>145.54383452425725</v>
      </c>
    </row>
    <row r="60" spans="1:18" ht="13.5" customHeight="1" x14ac:dyDescent="0.2">
      <c r="A60" s="589"/>
      <c r="B60" s="256">
        <v>52</v>
      </c>
      <c r="C60" s="250" t="s">
        <v>78</v>
      </c>
      <c r="D60" s="44" t="s">
        <v>47</v>
      </c>
      <c r="E60" s="45">
        <v>12</v>
      </c>
      <c r="F60" s="45">
        <v>1984</v>
      </c>
      <c r="G60" s="46">
        <f t="shared" si="12"/>
        <v>9.4689999999999994</v>
      </c>
      <c r="H60" s="46">
        <v>0</v>
      </c>
      <c r="I60" s="46">
        <v>0</v>
      </c>
      <c r="J60" s="46">
        <v>9.4689999999999994</v>
      </c>
      <c r="K60" s="46">
        <v>415.39</v>
      </c>
      <c r="L60" s="46">
        <f t="shared" si="13"/>
        <v>9.4689999999999994</v>
      </c>
      <c r="M60" s="46">
        <v>415.39</v>
      </c>
      <c r="N60" s="47">
        <f t="shared" si="14"/>
        <v>2.2795445244228316E-2</v>
      </c>
      <c r="O60" s="48">
        <v>106.93</v>
      </c>
      <c r="P60" s="49">
        <f t="shared" si="15"/>
        <v>2.4375169599653339</v>
      </c>
      <c r="Q60" s="49">
        <f t="shared" si="16"/>
        <v>1367.726714653699</v>
      </c>
      <c r="R60" s="51">
        <f t="shared" si="17"/>
        <v>146.25101759792003</v>
      </c>
    </row>
    <row r="61" spans="1:18" ht="13.5" customHeight="1" x14ac:dyDescent="0.2">
      <c r="A61" s="589"/>
      <c r="B61" s="256">
        <v>53</v>
      </c>
      <c r="C61" s="252" t="s">
        <v>56</v>
      </c>
      <c r="D61" s="50" t="s">
        <v>47</v>
      </c>
      <c r="E61" s="209">
        <v>11</v>
      </c>
      <c r="F61" s="209">
        <v>1978</v>
      </c>
      <c r="G61" s="46">
        <f t="shared" si="12"/>
        <v>15.691000000000001</v>
      </c>
      <c r="H61" s="210">
        <v>0</v>
      </c>
      <c r="I61" s="210">
        <v>0</v>
      </c>
      <c r="J61" s="210">
        <v>15.691000000000001</v>
      </c>
      <c r="K61" s="211">
        <v>669.02</v>
      </c>
      <c r="L61" s="210">
        <f t="shared" si="13"/>
        <v>15.691000000000001</v>
      </c>
      <c r="M61" s="211">
        <v>669.02</v>
      </c>
      <c r="N61" s="47">
        <f t="shared" si="14"/>
        <v>2.345370840931512E-2</v>
      </c>
      <c r="O61" s="48">
        <v>106.93</v>
      </c>
      <c r="P61" s="49">
        <f t="shared" si="15"/>
        <v>2.5079050402080658</v>
      </c>
      <c r="Q61" s="213">
        <f t="shared" si="16"/>
        <v>1407.2225045589073</v>
      </c>
      <c r="R61" s="51">
        <f t="shared" si="17"/>
        <v>150.47430241248395</v>
      </c>
    </row>
    <row r="62" spans="1:18" ht="13.5" customHeight="1" x14ac:dyDescent="0.2">
      <c r="A62" s="589"/>
      <c r="B62" s="346">
        <v>54</v>
      </c>
      <c r="C62" s="253" t="s">
        <v>76</v>
      </c>
      <c r="D62" s="44" t="s">
        <v>47</v>
      </c>
      <c r="E62" s="209">
        <v>4</v>
      </c>
      <c r="F62" s="209">
        <v>1973</v>
      </c>
      <c r="G62" s="46">
        <f t="shared" si="12"/>
        <v>4.2140000000000004</v>
      </c>
      <c r="H62" s="210">
        <v>0</v>
      </c>
      <c r="I62" s="210">
        <v>0</v>
      </c>
      <c r="J62" s="210">
        <v>4.2140000000000004</v>
      </c>
      <c r="K62" s="210">
        <v>174.77</v>
      </c>
      <c r="L62" s="210">
        <f t="shared" si="13"/>
        <v>4.2140000000000004</v>
      </c>
      <c r="M62" s="210">
        <v>174.77</v>
      </c>
      <c r="N62" s="47">
        <f t="shared" si="14"/>
        <v>2.4111689649253306E-2</v>
      </c>
      <c r="O62" s="48">
        <v>106.93</v>
      </c>
      <c r="P62" s="213">
        <f t="shared" si="15"/>
        <v>2.5782629741946561</v>
      </c>
      <c r="Q62" s="213">
        <f t="shared" si="16"/>
        <v>1446.7013789551984</v>
      </c>
      <c r="R62" s="214">
        <f t="shared" si="17"/>
        <v>154.69577845167936</v>
      </c>
    </row>
    <row r="63" spans="1:18" ht="13.5" customHeight="1" x14ac:dyDescent="0.2">
      <c r="A63" s="589"/>
      <c r="B63" s="256">
        <v>55</v>
      </c>
      <c r="C63" s="253" t="s">
        <v>87</v>
      </c>
      <c r="D63" s="44" t="s">
        <v>47</v>
      </c>
      <c r="E63" s="209">
        <v>41</v>
      </c>
      <c r="F63" s="209">
        <v>1974</v>
      </c>
      <c r="G63" s="46">
        <f t="shared" si="12"/>
        <v>29.8</v>
      </c>
      <c r="H63" s="210">
        <v>0</v>
      </c>
      <c r="I63" s="210">
        <v>0</v>
      </c>
      <c r="J63" s="210">
        <v>29.8</v>
      </c>
      <c r="K63" s="210">
        <v>1275.3499999999999</v>
      </c>
      <c r="L63" s="210">
        <f t="shared" si="13"/>
        <v>29.8</v>
      </c>
      <c r="M63" s="210">
        <v>1205.51</v>
      </c>
      <c r="N63" s="47">
        <f t="shared" si="14"/>
        <v>2.4719828122537351E-2</v>
      </c>
      <c r="O63" s="48">
        <v>106.93</v>
      </c>
      <c r="P63" s="213">
        <f t="shared" si="15"/>
        <v>2.6432912211429191</v>
      </c>
      <c r="Q63" s="213">
        <f t="shared" si="16"/>
        <v>1483.189687352241</v>
      </c>
      <c r="R63" s="214">
        <f t="shared" si="17"/>
        <v>158.59747326857516</v>
      </c>
    </row>
    <row r="64" spans="1:18" ht="13.5" customHeight="1" x14ac:dyDescent="0.2">
      <c r="A64" s="589"/>
      <c r="B64" s="305">
        <v>56</v>
      </c>
      <c r="C64" s="252" t="s">
        <v>69</v>
      </c>
      <c r="D64" s="50" t="s">
        <v>47</v>
      </c>
      <c r="E64" s="209">
        <v>24</v>
      </c>
      <c r="F64" s="209">
        <v>1964</v>
      </c>
      <c r="G64" s="46">
        <f t="shared" si="12"/>
        <v>24.058</v>
      </c>
      <c r="H64" s="210">
        <v>0</v>
      </c>
      <c r="I64" s="210">
        <v>0.24399999999999999</v>
      </c>
      <c r="J64" s="210">
        <v>23.814</v>
      </c>
      <c r="K64" s="211">
        <v>940.14</v>
      </c>
      <c r="L64" s="210">
        <f t="shared" si="13"/>
        <v>23.814</v>
      </c>
      <c r="M64" s="211">
        <v>940.14</v>
      </c>
      <c r="N64" s="47">
        <f t="shared" si="14"/>
        <v>2.5330269959793223E-2</v>
      </c>
      <c r="O64" s="48">
        <v>106.93</v>
      </c>
      <c r="P64" s="213">
        <f t="shared" si="15"/>
        <v>2.7085657668006897</v>
      </c>
      <c r="Q64" s="213">
        <f t="shared" si="16"/>
        <v>1519.8161975875935</v>
      </c>
      <c r="R64" s="214">
        <f t="shared" si="17"/>
        <v>162.51394600804139</v>
      </c>
    </row>
    <row r="65" spans="1:18" ht="12.75" customHeight="1" thickBot="1" x14ac:dyDescent="0.25">
      <c r="A65" s="590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12"/>
        <v>3.5259999999999998</v>
      </c>
      <c r="H65" s="54">
        <v>0</v>
      </c>
      <c r="I65" s="54">
        <v>0</v>
      </c>
      <c r="J65" s="54">
        <v>3.5259999999999998</v>
      </c>
      <c r="K65" s="54">
        <v>108.3</v>
      </c>
      <c r="L65" s="54">
        <f t="shared" si="13"/>
        <v>3.5259999999999998</v>
      </c>
      <c r="M65" s="54">
        <v>108.3</v>
      </c>
      <c r="N65" s="55">
        <f t="shared" si="14"/>
        <v>3.2557710064635273E-2</v>
      </c>
      <c r="O65" s="56">
        <v>106.93</v>
      </c>
      <c r="P65" s="57">
        <f t="shared" si="15"/>
        <v>3.4813959372114498</v>
      </c>
      <c r="Q65" s="57">
        <f t="shared" si="16"/>
        <v>1953.4626038781164</v>
      </c>
      <c r="R65" s="58">
        <f t="shared" si="17"/>
        <v>208.88375623268701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110.42964266874282</v>
      </c>
    </row>
  </sheetData>
  <sortState xmlns:xlrd2="http://schemas.microsoft.com/office/spreadsheetml/2017/richdata2" ref="B10:R65">
    <sortCondition ref="N10:N65"/>
  </sortState>
  <mergeCells count="23">
    <mergeCell ref="Q5:Q6"/>
    <mergeCell ref="R5:R6"/>
    <mergeCell ref="G5:J5"/>
    <mergeCell ref="K5:K6"/>
    <mergeCell ref="L5:L6"/>
    <mergeCell ref="M5:M6"/>
    <mergeCell ref="N5:N6"/>
    <mergeCell ref="O5:O6"/>
    <mergeCell ref="A9:A25"/>
    <mergeCell ref="A26:A37"/>
    <mergeCell ref="A38:A55"/>
    <mergeCell ref="A56:A65"/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P5:P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2350-2393-4583-8819-978C4175E02D}">
  <dimension ref="A1:V1048575"/>
  <sheetViews>
    <sheetView topLeftCell="A27" workbookViewId="0">
      <selection activeCell="H22" sqref="H22"/>
    </sheetView>
  </sheetViews>
  <sheetFormatPr defaultRowHeight="11.25" x14ac:dyDescent="0.2"/>
  <cols>
    <col min="1" max="1" width="21.140625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160</v>
      </c>
      <c r="B2" s="611"/>
      <c r="C2" s="611"/>
      <c r="D2" s="611"/>
      <c r="E2" s="611"/>
      <c r="F2" s="612"/>
      <c r="G2" s="483">
        <v>1.9</v>
      </c>
      <c r="H2" s="2" t="s">
        <v>1</v>
      </c>
      <c r="J2" s="119"/>
    </row>
    <row r="3" spans="1:18" ht="18.75" customHeight="1" thickBot="1" x14ac:dyDescent="0.25">
      <c r="A3" s="613" t="s">
        <v>161</v>
      </c>
      <c r="B3" s="613"/>
      <c r="C3" s="613"/>
      <c r="D3" s="613"/>
      <c r="E3" s="613"/>
      <c r="F3" s="613"/>
      <c r="G3" s="482">
        <v>499.1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162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5.75" customHeight="1" x14ac:dyDescent="0.2">
      <c r="A9" s="625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32.549999999999997</v>
      </c>
      <c r="H9" s="62">
        <v>3.1110000000000002</v>
      </c>
      <c r="I9" s="62">
        <v>10.353999999999999</v>
      </c>
      <c r="J9" s="62">
        <v>19.085000000000001</v>
      </c>
      <c r="K9" s="62">
        <v>3530.28</v>
      </c>
      <c r="L9" s="62">
        <f t="shared" ref="L9" si="1">J9</f>
        <v>19.085000000000001</v>
      </c>
      <c r="M9" s="62">
        <v>3530.28</v>
      </c>
      <c r="N9" s="479">
        <f t="shared" ref="N9" si="2">L9/M9</f>
        <v>5.4060867693214139E-3</v>
      </c>
      <c r="O9" s="82">
        <v>106.93</v>
      </c>
      <c r="P9" s="65">
        <f t="shared" ref="P9" si="3">N9*O9</f>
        <v>0.57807285824353882</v>
      </c>
      <c r="Q9" s="65">
        <f t="shared" ref="Q9" si="4">N9*60*1000</f>
        <v>324.36520615928481</v>
      </c>
      <c r="R9" s="66">
        <f t="shared" ref="R9" si="5">Q9*O9/1000</f>
        <v>34.684371494612328</v>
      </c>
    </row>
    <row r="10" spans="1:18" ht="14.25" customHeight="1" x14ac:dyDescent="0.2">
      <c r="A10" s="626"/>
      <c r="B10" s="364">
        <v>2</v>
      </c>
      <c r="C10" s="383" t="s">
        <v>48</v>
      </c>
      <c r="D10" s="73" t="s">
        <v>31</v>
      </c>
      <c r="E10" s="75">
        <v>75</v>
      </c>
      <c r="F10" s="75">
        <v>1983</v>
      </c>
      <c r="G10" s="69">
        <f t="shared" ref="G10:G41" si="6">H10+I10+J10</f>
        <v>39.159999999999997</v>
      </c>
      <c r="H10" s="69">
        <v>2.8050000000000002</v>
      </c>
      <c r="I10" s="69">
        <v>12.23</v>
      </c>
      <c r="J10" s="69">
        <v>24.125</v>
      </c>
      <c r="K10" s="69">
        <v>3467.27</v>
      </c>
      <c r="L10" s="69">
        <f t="shared" ref="L10:L41" si="7">J10</f>
        <v>24.125</v>
      </c>
      <c r="M10" s="69">
        <v>3467.27</v>
      </c>
      <c r="N10" s="165">
        <f t="shared" ref="N10:N41" si="8">L10/M10</f>
        <v>6.9579236690537512E-3</v>
      </c>
      <c r="O10" s="84">
        <v>106.93</v>
      </c>
      <c r="P10" s="71">
        <f t="shared" ref="P10:P41" si="9">N10*O10</f>
        <v>0.74401077793191761</v>
      </c>
      <c r="Q10" s="71">
        <f t="shared" ref="Q10:Q41" si="10">N10*60*1000</f>
        <v>417.47542014322511</v>
      </c>
      <c r="R10" s="72">
        <f t="shared" ref="R10:R41" si="11">Q10*O10/1000</f>
        <v>44.640646675915065</v>
      </c>
    </row>
    <row r="11" spans="1:18" ht="14.25" customHeight="1" x14ac:dyDescent="0.2">
      <c r="A11" s="626"/>
      <c r="B11" s="364">
        <v>3</v>
      </c>
      <c r="C11" s="259" t="s">
        <v>50</v>
      </c>
      <c r="D11" s="67" t="s">
        <v>31</v>
      </c>
      <c r="E11" s="68">
        <v>6</v>
      </c>
      <c r="F11" s="68">
        <v>1992</v>
      </c>
      <c r="G11" s="69">
        <f t="shared" si="6"/>
        <v>1.88</v>
      </c>
      <c r="H11" s="69">
        <v>0</v>
      </c>
      <c r="I11" s="69">
        <v>0</v>
      </c>
      <c r="J11" s="69">
        <v>1.88</v>
      </c>
      <c r="K11" s="69">
        <v>266.81</v>
      </c>
      <c r="L11" s="69">
        <f t="shared" si="7"/>
        <v>1.88</v>
      </c>
      <c r="M11" s="69">
        <v>266.81</v>
      </c>
      <c r="N11" s="70">
        <f t="shared" si="8"/>
        <v>7.046212660694876E-3</v>
      </c>
      <c r="O11" s="84">
        <v>106.93</v>
      </c>
      <c r="P11" s="71">
        <f t="shared" si="9"/>
        <v>0.7534515198081031</v>
      </c>
      <c r="Q11" s="71">
        <f t="shared" si="10"/>
        <v>422.77275964169257</v>
      </c>
      <c r="R11" s="72">
        <f t="shared" si="11"/>
        <v>45.207091188486196</v>
      </c>
    </row>
    <row r="12" spans="1:18" ht="15.75" customHeight="1" x14ac:dyDescent="0.2">
      <c r="A12" s="626"/>
      <c r="B12" s="370">
        <v>4</v>
      </c>
      <c r="C12" s="529" t="s">
        <v>30</v>
      </c>
      <c r="D12" s="162" t="s">
        <v>31</v>
      </c>
      <c r="E12" s="163">
        <v>19</v>
      </c>
      <c r="F12" s="163">
        <v>1986</v>
      </c>
      <c r="G12" s="164">
        <f t="shared" si="6"/>
        <v>8.9550000000000001</v>
      </c>
      <c r="H12" s="164">
        <v>0</v>
      </c>
      <c r="I12" s="164">
        <v>0</v>
      </c>
      <c r="J12" s="164">
        <v>8.9550000000000001</v>
      </c>
      <c r="K12" s="164">
        <v>1120.5999999999999</v>
      </c>
      <c r="L12" s="164">
        <f t="shared" si="7"/>
        <v>8.9550000000000001</v>
      </c>
      <c r="M12" s="164">
        <v>1120.5999999999999</v>
      </c>
      <c r="N12" s="165">
        <f t="shared" si="8"/>
        <v>7.9912546849901841E-3</v>
      </c>
      <c r="O12" s="84">
        <v>106.93</v>
      </c>
      <c r="P12" s="166">
        <f t="shared" si="9"/>
        <v>0.85450486346600041</v>
      </c>
      <c r="Q12" s="166">
        <f t="shared" si="10"/>
        <v>479.47528109941106</v>
      </c>
      <c r="R12" s="167">
        <f t="shared" si="11"/>
        <v>51.270291807960028</v>
      </c>
    </row>
    <row r="13" spans="1:18" ht="14.25" customHeight="1" x14ac:dyDescent="0.2">
      <c r="A13" s="626"/>
      <c r="B13" s="528">
        <v>5</v>
      </c>
      <c r="C13" s="275" t="s">
        <v>44</v>
      </c>
      <c r="D13" s="67" t="s">
        <v>31</v>
      </c>
      <c r="E13" s="68">
        <v>50</v>
      </c>
      <c r="F13" s="68">
        <v>1973</v>
      </c>
      <c r="G13" s="69">
        <f t="shared" si="6"/>
        <v>22.78</v>
      </c>
      <c r="H13" s="69">
        <v>0</v>
      </c>
      <c r="I13" s="69">
        <v>0</v>
      </c>
      <c r="J13" s="69">
        <v>22.78</v>
      </c>
      <c r="K13" s="69">
        <v>2549.87</v>
      </c>
      <c r="L13" s="69">
        <f t="shared" si="7"/>
        <v>22.78</v>
      </c>
      <c r="M13" s="69">
        <v>2549.87</v>
      </c>
      <c r="N13" s="70">
        <f t="shared" si="8"/>
        <v>8.9337887813888562E-3</v>
      </c>
      <c r="O13" s="84">
        <v>106.93</v>
      </c>
      <c r="P13" s="71">
        <f t="shared" si="9"/>
        <v>0.95529003439391047</v>
      </c>
      <c r="Q13" s="71">
        <f t="shared" si="10"/>
        <v>536.02732688333128</v>
      </c>
      <c r="R13" s="72">
        <f t="shared" si="11"/>
        <v>57.317402063634617</v>
      </c>
    </row>
    <row r="14" spans="1:18" ht="15" customHeight="1" x14ac:dyDescent="0.2">
      <c r="A14" s="644"/>
      <c r="B14" s="364">
        <v>6</v>
      </c>
      <c r="C14" s="382" t="s">
        <v>33</v>
      </c>
      <c r="D14" s="277" t="s">
        <v>31</v>
      </c>
      <c r="E14" s="278">
        <v>55</v>
      </c>
      <c r="F14" s="278">
        <v>1966</v>
      </c>
      <c r="G14" s="279">
        <f t="shared" si="6"/>
        <v>23.428999999999998</v>
      </c>
      <c r="H14" s="279">
        <v>0</v>
      </c>
      <c r="I14" s="279">
        <v>0</v>
      </c>
      <c r="J14" s="279">
        <v>23.428999999999998</v>
      </c>
      <c r="K14" s="279">
        <v>2582.04</v>
      </c>
      <c r="L14" s="279">
        <f t="shared" si="7"/>
        <v>23.428999999999998</v>
      </c>
      <c r="M14" s="279">
        <v>2582.04</v>
      </c>
      <c r="N14" s="280">
        <f t="shared" si="8"/>
        <v>9.0738330932131177E-3</v>
      </c>
      <c r="O14" s="84">
        <v>106.93</v>
      </c>
      <c r="P14" s="281">
        <f t="shared" si="9"/>
        <v>0.97026497265727873</v>
      </c>
      <c r="Q14" s="281">
        <f t="shared" si="10"/>
        <v>544.42998559278715</v>
      </c>
      <c r="R14" s="282">
        <f t="shared" si="11"/>
        <v>58.215898359436729</v>
      </c>
    </row>
    <row r="15" spans="1:18" ht="15.75" customHeight="1" x14ac:dyDescent="0.2">
      <c r="A15" s="644"/>
      <c r="B15" s="364">
        <v>7</v>
      </c>
      <c r="C15" s="266" t="s">
        <v>45</v>
      </c>
      <c r="D15" s="267" t="s">
        <v>31</v>
      </c>
      <c r="E15" s="268">
        <v>18</v>
      </c>
      <c r="F15" s="268">
        <v>1974</v>
      </c>
      <c r="G15" s="269">
        <f t="shared" si="6"/>
        <v>12.662000000000001</v>
      </c>
      <c r="H15" s="269">
        <v>0</v>
      </c>
      <c r="I15" s="269">
        <v>0</v>
      </c>
      <c r="J15" s="269">
        <v>12.662000000000001</v>
      </c>
      <c r="K15" s="270">
        <v>1390.81</v>
      </c>
      <c r="L15" s="269">
        <f t="shared" si="7"/>
        <v>12.662000000000001</v>
      </c>
      <c r="M15" s="270">
        <v>1390.81</v>
      </c>
      <c r="N15" s="70">
        <f t="shared" si="8"/>
        <v>9.1040472817998149E-3</v>
      </c>
      <c r="O15" s="84">
        <v>106.93</v>
      </c>
      <c r="P15" s="273">
        <f t="shared" si="9"/>
        <v>0.97349577584285429</v>
      </c>
      <c r="Q15" s="273">
        <f t="shared" si="10"/>
        <v>546.24283690798893</v>
      </c>
      <c r="R15" s="274">
        <f t="shared" si="11"/>
        <v>58.409746550571263</v>
      </c>
    </row>
    <row r="16" spans="1:18" ht="15" customHeight="1" x14ac:dyDescent="0.2">
      <c r="A16" s="644"/>
      <c r="B16" s="364">
        <v>8</v>
      </c>
      <c r="C16" s="259" t="s">
        <v>32</v>
      </c>
      <c r="D16" s="73" t="s">
        <v>31</v>
      </c>
      <c r="E16" s="68">
        <v>85</v>
      </c>
      <c r="F16" s="68">
        <v>1969</v>
      </c>
      <c r="G16" s="69">
        <f t="shared" si="6"/>
        <v>36.289000000000001</v>
      </c>
      <c r="H16" s="69">
        <v>0</v>
      </c>
      <c r="I16" s="69">
        <v>0</v>
      </c>
      <c r="J16" s="69">
        <v>36.289000000000001</v>
      </c>
      <c r="K16" s="69">
        <v>3845.22</v>
      </c>
      <c r="L16" s="69">
        <f t="shared" si="7"/>
        <v>36.289000000000001</v>
      </c>
      <c r="M16" s="69">
        <v>3845.22</v>
      </c>
      <c r="N16" s="280">
        <f t="shared" si="8"/>
        <v>9.4374314083459469E-3</v>
      </c>
      <c r="O16" s="84">
        <v>106.93</v>
      </c>
      <c r="P16" s="71">
        <f t="shared" si="9"/>
        <v>1.0091445404944321</v>
      </c>
      <c r="Q16" s="71">
        <f t="shared" si="10"/>
        <v>566.2458845007568</v>
      </c>
      <c r="R16" s="72">
        <f t="shared" si="11"/>
        <v>60.548672429665928</v>
      </c>
    </row>
    <row r="17" spans="1:22" ht="15" customHeight="1" x14ac:dyDescent="0.2">
      <c r="A17" s="644"/>
      <c r="B17" s="364">
        <v>9</v>
      </c>
      <c r="C17" s="275" t="s">
        <v>34</v>
      </c>
      <c r="D17" s="67" t="s">
        <v>31</v>
      </c>
      <c r="E17" s="68">
        <v>47</v>
      </c>
      <c r="F17" s="68">
        <v>1964</v>
      </c>
      <c r="G17" s="69">
        <f t="shared" si="6"/>
        <v>20.442</v>
      </c>
      <c r="H17" s="69">
        <v>0</v>
      </c>
      <c r="I17" s="69">
        <v>0</v>
      </c>
      <c r="J17" s="69">
        <v>20.442</v>
      </c>
      <c r="K17" s="69">
        <v>2012.08</v>
      </c>
      <c r="L17" s="69">
        <f t="shared" si="7"/>
        <v>20.442</v>
      </c>
      <c r="M17" s="69">
        <v>2012.08</v>
      </c>
      <c r="N17" s="70">
        <f t="shared" si="8"/>
        <v>1.0159635799769393E-2</v>
      </c>
      <c r="O17" s="84">
        <v>106.93</v>
      </c>
      <c r="P17" s="71">
        <f t="shared" si="9"/>
        <v>1.0863698560693413</v>
      </c>
      <c r="Q17" s="71">
        <f t="shared" si="10"/>
        <v>609.57814798616357</v>
      </c>
      <c r="R17" s="72">
        <f t="shared" si="11"/>
        <v>65.182191364160474</v>
      </c>
    </row>
    <row r="18" spans="1:22" ht="14.25" customHeight="1" x14ac:dyDescent="0.2">
      <c r="A18" s="644"/>
      <c r="B18" s="364">
        <v>10</v>
      </c>
      <c r="C18" s="276" t="s">
        <v>38</v>
      </c>
      <c r="D18" s="277" t="s">
        <v>31</v>
      </c>
      <c r="E18" s="278">
        <v>48</v>
      </c>
      <c r="F18" s="278">
        <v>1962</v>
      </c>
      <c r="G18" s="279">
        <f t="shared" si="6"/>
        <v>20.588999999999999</v>
      </c>
      <c r="H18" s="279">
        <v>0</v>
      </c>
      <c r="I18" s="279">
        <v>0</v>
      </c>
      <c r="J18" s="279">
        <v>20.588999999999999</v>
      </c>
      <c r="K18" s="279">
        <v>1908.69</v>
      </c>
      <c r="L18" s="279">
        <f t="shared" si="7"/>
        <v>20.588999999999999</v>
      </c>
      <c r="M18" s="279">
        <v>1908.69</v>
      </c>
      <c r="N18" s="271">
        <f t="shared" si="8"/>
        <v>1.0786979551420084E-2</v>
      </c>
      <c r="O18" s="84">
        <v>106.93</v>
      </c>
      <c r="P18" s="281">
        <f t="shared" si="9"/>
        <v>1.1534517234333497</v>
      </c>
      <c r="Q18" s="281">
        <f t="shared" si="10"/>
        <v>647.21877308520504</v>
      </c>
      <c r="R18" s="282">
        <f t="shared" si="11"/>
        <v>69.207103406000982</v>
      </c>
    </row>
    <row r="19" spans="1:22" ht="13.5" customHeight="1" x14ac:dyDescent="0.2">
      <c r="A19" s="626"/>
      <c r="B19" s="365">
        <v>11</v>
      </c>
      <c r="C19" s="275" t="s">
        <v>36</v>
      </c>
      <c r="D19" s="67" t="s">
        <v>31</v>
      </c>
      <c r="E19" s="68">
        <v>8</v>
      </c>
      <c r="F19" s="68">
        <v>1975</v>
      </c>
      <c r="G19" s="69">
        <f t="shared" si="6"/>
        <v>5.3449999999999998</v>
      </c>
      <c r="H19" s="69">
        <v>0</v>
      </c>
      <c r="I19" s="69">
        <v>0</v>
      </c>
      <c r="J19" s="69">
        <v>5.3449999999999998</v>
      </c>
      <c r="K19" s="69">
        <v>488.96</v>
      </c>
      <c r="L19" s="69">
        <f t="shared" si="7"/>
        <v>5.3449999999999998</v>
      </c>
      <c r="M19" s="69">
        <v>488.96</v>
      </c>
      <c r="N19" s="165">
        <f t="shared" si="8"/>
        <v>1.0931364528795812E-2</v>
      </c>
      <c r="O19" s="84">
        <v>106.93</v>
      </c>
      <c r="P19" s="71">
        <f t="shared" si="9"/>
        <v>1.1688908090641361</v>
      </c>
      <c r="Q19" s="71">
        <f t="shared" si="10"/>
        <v>655.88187172774872</v>
      </c>
      <c r="R19" s="72">
        <f t="shared" si="11"/>
        <v>70.133448543848175</v>
      </c>
    </row>
    <row r="20" spans="1:22" ht="14.25" customHeight="1" thickBot="1" x14ac:dyDescent="0.25">
      <c r="A20" s="627"/>
      <c r="B20" s="366">
        <v>12</v>
      </c>
      <c r="C20" s="360" t="s">
        <v>89</v>
      </c>
      <c r="D20" s="76" t="s">
        <v>31</v>
      </c>
      <c r="E20" s="77">
        <v>24</v>
      </c>
      <c r="F20" s="77">
        <v>1998</v>
      </c>
      <c r="G20" s="78">
        <f t="shared" si="6"/>
        <v>14.259</v>
      </c>
      <c r="H20" s="78">
        <v>0</v>
      </c>
      <c r="I20" s="78">
        <v>0</v>
      </c>
      <c r="J20" s="78">
        <v>14.259</v>
      </c>
      <c r="K20" s="78">
        <v>1274.6600000000001</v>
      </c>
      <c r="L20" s="78">
        <f t="shared" si="7"/>
        <v>14.259</v>
      </c>
      <c r="M20" s="78">
        <v>1274.6600000000001</v>
      </c>
      <c r="N20" s="79">
        <f t="shared" si="8"/>
        <v>1.1186512481759841E-2</v>
      </c>
      <c r="O20" s="272">
        <v>106.93</v>
      </c>
      <c r="P20" s="80">
        <f t="shared" si="9"/>
        <v>1.1961737796745799</v>
      </c>
      <c r="Q20" s="80">
        <f t="shared" si="10"/>
        <v>671.19074890559045</v>
      </c>
      <c r="R20" s="81">
        <f t="shared" si="11"/>
        <v>71.770426780474793</v>
      </c>
    </row>
    <row r="21" spans="1:22" ht="14.25" customHeight="1" x14ac:dyDescent="0.2">
      <c r="A21" s="628" t="s">
        <v>82</v>
      </c>
      <c r="B21" s="290">
        <v>13</v>
      </c>
      <c r="C21" s="554" t="s">
        <v>37</v>
      </c>
      <c r="D21" s="232" t="s">
        <v>31</v>
      </c>
      <c r="E21" s="230">
        <v>46</v>
      </c>
      <c r="F21" s="230">
        <v>1960</v>
      </c>
      <c r="G21" s="231">
        <f t="shared" si="6"/>
        <v>20.966000000000001</v>
      </c>
      <c r="H21" s="231">
        <v>0</v>
      </c>
      <c r="I21" s="231">
        <v>0</v>
      </c>
      <c r="J21" s="231">
        <v>20.966000000000001</v>
      </c>
      <c r="K21" s="231">
        <v>1834.68</v>
      </c>
      <c r="L21" s="231">
        <f t="shared" si="7"/>
        <v>20.966000000000001</v>
      </c>
      <c r="M21" s="231">
        <v>1834.68</v>
      </c>
      <c r="N21" s="233">
        <f t="shared" si="8"/>
        <v>1.1427605904026861E-2</v>
      </c>
      <c r="O21" s="287">
        <v>106.93</v>
      </c>
      <c r="P21" s="234">
        <f t="shared" si="9"/>
        <v>1.2219538993175922</v>
      </c>
      <c r="Q21" s="234">
        <f t="shared" si="10"/>
        <v>685.65635424161167</v>
      </c>
      <c r="R21" s="235">
        <f t="shared" si="11"/>
        <v>73.317233959055528</v>
      </c>
    </row>
    <row r="22" spans="1:22" ht="13.5" customHeight="1" x14ac:dyDescent="0.2">
      <c r="A22" s="629"/>
      <c r="B22" s="504">
        <v>14</v>
      </c>
      <c r="C22" s="223" t="s">
        <v>35</v>
      </c>
      <c r="D22" s="28" t="s">
        <v>31</v>
      </c>
      <c r="E22" s="29">
        <v>8</v>
      </c>
      <c r="F22" s="29">
        <v>1966</v>
      </c>
      <c r="G22" s="30">
        <f t="shared" si="6"/>
        <v>4.1139999999999999</v>
      </c>
      <c r="H22" s="30">
        <v>0</v>
      </c>
      <c r="I22" s="30">
        <v>0</v>
      </c>
      <c r="J22" s="30">
        <v>4.1139999999999999</v>
      </c>
      <c r="K22" s="30">
        <v>350.21</v>
      </c>
      <c r="L22" s="30">
        <f t="shared" si="7"/>
        <v>4.1139999999999999</v>
      </c>
      <c r="M22" s="30">
        <v>350.21</v>
      </c>
      <c r="N22" s="31">
        <f t="shared" si="8"/>
        <v>1.1747237371862597E-2</v>
      </c>
      <c r="O22" s="32">
        <v>106.93</v>
      </c>
      <c r="P22" s="33">
        <f t="shared" si="9"/>
        <v>1.2561320921732675</v>
      </c>
      <c r="Q22" s="33">
        <f t="shared" si="10"/>
        <v>704.83424231175582</v>
      </c>
      <c r="R22" s="42">
        <f t="shared" si="11"/>
        <v>75.36792553039605</v>
      </c>
    </row>
    <row r="23" spans="1:22" ht="15" customHeight="1" x14ac:dyDescent="0.2">
      <c r="A23" s="629"/>
      <c r="B23" s="367">
        <v>15</v>
      </c>
      <c r="C23" s="223" t="s">
        <v>39</v>
      </c>
      <c r="D23" s="28" t="s">
        <v>31</v>
      </c>
      <c r="E23" s="29">
        <v>10</v>
      </c>
      <c r="F23" s="29">
        <v>1997</v>
      </c>
      <c r="G23" s="30">
        <f t="shared" si="6"/>
        <v>9.85</v>
      </c>
      <c r="H23" s="30">
        <v>0</v>
      </c>
      <c r="I23" s="30">
        <v>0</v>
      </c>
      <c r="J23" s="30">
        <v>9.85</v>
      </c>
      <c r="K23" s="30">
        <v>822.7</v>
      </c>
      <c r="L23" s="30">
        <f t="shared" si="7"/>
        <v>9.85</v>
      </c>
      <c r="M23" s="30">
        <v>822.7</v>
      </c>
      <c r="N23" s="31">
        <f t="shared" si="8"/>
        <v>1.1972772578096511E-2</v>
      </c>
      <c r="O23" s="32">
        <v>106.93</v>
      </c>
      <c r="P23" s="33">
        <f t="shared" si="9"/>
        <v>1.28024857177586</v>
      </c>
      <c r="Q23" s="33">
        <f t="shared" si="10"/>
        <v>718.36635468579072</v>
      </c>
      <c r="R23" s="42">
        <f t="shared" si="11"/>
        <v>76.814914306551614</v>
      </c>
    </row>
    <row r="24" spans="1:22" ht="15" customHeight="1" x14ac:dyDescent="0.2">
      <c r="A24" s="629"/>
      <c r="B24" s="294">
        <v>16</v>
      </c>
      <c r="C24" s="224" t="s">
        <v>72</v>
      </c>
      <c r="D24" s="28" t="s">
        <v>31</v>
      </c>
      <c r="E24" s="29">
        <v>33</v>
      </c>
      <c r="F24" s="29">
        <v>1987</v>
      </c>
      <c r="G24" s="30">
        <f t="shared" si="6"/>
        <v>26.253</v>
      </c>
      <c r="H24" s="30">
        <v>0</v>
      </c>
      <c r="I24" s="30">
        <v>0</v>
      </c>
      <c r="J24" s="30">
        <v>26.253</v>
      </c>
      <c r="K24" s="28">
        <v>1981.22</v>
      </c>
      <c r="L24" s="30">
        <f t="shared" si="7"/>
        <v>26.253</v>
      </c>
      <c r="M24" s="28">
        <v>1981.22</v>
      </c>
      <c r="N24" s="31">
        <f t="shared" si="8"/>
        <v>1.3250926196989733E-2</v>
      </c>
      <c r="O24" s="32">
        <v>106.93</v>
      </c>
      <c r="P24" s="33">
        <f t="shared" si="9"/>
        <v>1.4169215382441123</v>
      </c>
      <c r="Q24" s="33">
        <f t="shared" si="10"/>
        <v>795.055571819384</v>
      </c>
      <c r="R24" s="42">
        <f t="shared" si="11"/>
        <v>85.015292294646727</v>
      </c>
    </row>
    <row r="25" spans="1:22" ht="15" customHeight="1" x14ac:dyDescent="0.2">
      <c r="A25" s="629"/>
      <c r="B25" s="294">
        <v>17</v>
      </c>
      <c r="C25" s="503" t="s">
        <v>71</v>
      </c>
      <c r="D25" s="137" t="s">
        <v>31</v>
      </c>
      <c r="E25" s="135">
        <v>12</v>
      </c>
      <c r="F25" s="135">
        <v>1965</v>
      </c>
      <c r="G25" s="136">
        <f t="shared" si="6"/>
        <v>7.2910000000000004</v>
      </c>
      <c r="H25" s="136">
        <v>0</v>
      </c>
      <c r="I25" s="136">
        <v>0</v>
      </c>
      <c r="J25" s="136">
        <v>7.2910000000000004</v>
      </c>
      <c r="K25" s="137">
        <v>539.38</v>
      </c>
      <c r="L25" s="136">
        <f t="shared" si="7"/>
        <v>7.2910000000000004</v>
      </c>
      <c r="M25" s="137">
        <v>539.38</v>
      </c>
      <c r="N25" s="31">
        <f t="shared" si="8"/>
        <v>1.3517371797248694E-2</v>
      </c>
      <c r="O25" s="32">
        <v>106.93</v>
      </c>
      <c r="P25" s="139">
        <f t="shared" si="9"/>
        <v>1.445412566279803</v>
      </c>
      <c r="Q25" s="139">
        <f t="shared" si="10"/>
        <v>811.04230783492176</v>
      </c>
      <c r="R25" s="140">
        <f t="shared" si="11"/>
        <v>86.724753976788179</v>
      </c>
    </row>
    <row r="26" spans="1:22" ht="15" customHeight="1" x14ac:dyDescent="0.25">
      <c r="A26" s="629"/>
      <c r="B26" s="294">
        <v>18</v>
      </c>
      <c r="C26" s="225" t="s">
        <v>60</v>
      </c>
      <c r="D26" s="59" t="s">
        <v>47</v>
      </c>
      <c r="E26" s="29">
        <v>1</v>
      </c>
      <c r="F26" s="29"/>
      <c r="G26" s="30">
        <f t="shared" si="6"/>
        <v>0.65200000000000002</v>
      </c>
      <c r="H26" s="30">
        <v>0</v>
      </c>
      <c r="I26" s="30">
        <v>0</v>
      </c>
      <c r="J26" s="30">
        <v>0.65200000000000002</v>
      </c>
      <c r="K26" s="28">
        <v>47</v>
      </c>
      <c r="L26" s="30">
        <f t="shared" si="7"/>
        <v>0.65200000000000002</v>
      </c>
      <c r="M26" s="28">
        <v>47</v>
      </c>
      <c r="N26" s="31">
        <f t="shared" si="8"/>
        <v>1.3872340425531916E-2</v>
      </c>
      <c r="O26" s="32">
        <v>106.93</v>
      </c>
      <c r="P26" s="33">
        <f t="shared" si="9"/>
        <v>1.4833693617021277</v>
      </c>
      <c r="Q26" s="33">
        <f t="shared" si="10"/>
        <v>832.34042553191489</v>
      </c>
      <c r="R26" s="42">
        <f t="shared" si="11"/>
        <v>89.002161702127665</v>
      </c>
      <c r="V26"/>
    </row>
    <row r="27" spans="1:22" s="19" customFormat="1" ht="15" customHeight="1" x14ac:dyDescent="0.2">
      <c r="A27" s="629"/>
      <c r="B27" s="504">
        <v>19</v>
      </c>
      <c r="C27" s="315" t="s">
        <v>43</v>
      </c>
      <c r="D27" s="216" t="s">
        <v>31</v>
      </c>
      <c r="E27" s="217">
        <v>8</v>
      </c>
      <c r="F27" s="217">
        <v>1966</v>
      </c>
      <c r="G27" s="218">
        <f t="shared" si="6"/>
        <v>5.0670000000000002</v>
      </c>
      <c r="H27" s="218">
        <v>0</v>
      </c>
      <c r="I27" s="218">
        <v>0</v>
      </c>
      <c r="J27" s="218">
        <v>5.0670000000000002</v>
      </c>
      <c r="K27" s="218">
        <v>353.96</v>
      </c>
      <c r="L27" s="218">
        <f t="shared" si="7"/>
        <v>5.0670000000000002</v>
      </c>
      <c r="M27" s="218">
        <v>353.96</v>
      </c>
      <c r="N27" s="219">
        <f t="shared" si="8"/>
        <v>1.4315176856141937E-2</v>
      </c>
      <c r="O27" s="32">
        <v>106.93</v>
      </c>
      <c r="P27" s="220">
        <f t="shared" si="9"/>
        <v>1.5307218612272575</v>
      </c>
      <c r="Q27" s="220">
        <f t="shared" si="10"/>
        <v>858.91061136851624</v>
      </c>
      <c r="R27" s="221">
        <f t="shared" si="11"/>
        <v>91.843311673635441</v>
      </c>
      <c r="S27" s="18"/>
      <c r="T27" s="18"/>
      <c r="U27" s="18"/>
    </row>
    <row r="28" spans="1:22" ht="14.25" customHeight="1" x14ac:dyDescent="0.2">
      <c r="A28" s="629"/>
      <c r="B28" s="294">
        <v>20</v>
      </c>
      <c r="C28" s="224" t="s">
        <v>53</v>
      </c>
      <c r="D28" s="59" t="s">
        <v>31</v>
      </c>
      <c r="E28" s="29">
        <v>7</v>
      </c>
      <c r="F28" s="29">
        <v>1964</v>
      </c>
      <c r="G28" s="30">
        <f t="shared" si="6"/>
        <v>4.944</v>
      </c>
      <c r="H28" s="30">
        <v>0</v>
      </c>
      <c r="I28" s="30">
        <v>0</v>
      </c>
      <c r="J28" s="30">
        <v>4.944</v>
      </c>
      <c r="K28" s="28">
        <v>310.77</v>
      </c>
      <c r="L28" s="30">
        <f t="shared" si="7"/>
        <v>4.944</v>
      </c>
      <c r="M28" s="28">
        <v>310.77</v>
      </c>
      <c r="N28" s="31">
        <f t="shared" si="8"/>
        <v>1.5908871512694277E-2</v>
      </c>
      <c r="O28" s="32">
        <v>106.93</v>
      </c>
      <c r="P28" s="33">
        <f t="shared" si="9"/>
        <v>1.7011356308523993</v>
      </c>
      <c r="Q28" s="33">
        <f t="shared" si="10"/>
        <v>954.53229076165667</v>
      </c>
      <c r="R28" s="42">
        <f t="shared" si="11"/>
        <v>102.06813785114396</v>
      </c>
    </row>
    <row r="29" spans="1:22" ht="15.75" customHeight="1" x14ac:dyDescent="0.2">
      <c r="A29" s="629"/>
      <c r="B29" s="290">
        <v>21</v>
      </c>
      <c r="C29" s="224" t="s">
        <v>40</v>
      </c>
      <c r="D29" s="28" t="s">
        <v>31</v>
      </c>
      <c r="E29" s="29">
        <v>18</v>
      </c>
      <c r="F29" s="29"/>
      <c r="G29" s="30">
        <f t="shared" si="6"/>
        <v>13.797000000000001</v>
      </c>
      <c r="H29" s="30">
        <v>2.1419999999999999</v>
      </c>
      <c r="I29" s="30">
        <v>0.219</v>
      </c>
      <c r="J29" s="30">
        <v>11.436</v>
      </c>
      <c r="K29" s="28">
        <v>704.53</v>
      </c>
      <c r="L29" s="30">
        <f t="shared" si="7"/>
        <v>11.436</v>
      </c>
      <c r="M29" s="28">
        <v>704.53</v>
      </c>
      <c r="N29" s="31">
        <f t="shared" si="8"/>
        <v>1.623209799440762E-2</v>
      </c>
      <c r="O29" s="32">
        <v>106.93</v>
      </c>
      <c r="P29" s="33">
        <f t="shared" si="9"/>
        <v>1.7356982385420068</v>
      </c>
      <c r="Q29" s="33">
        <f t="shared" si="10"/>
        <v>973.92587966445717</v>
      </c>
      <c r="R29" s="42">
        <f t="shared" si="11"/>
        <v>104.14189431252041</v>
      </c>
    </row>
    <row r="30" spans="1:22" ht="15" customHeight="1" x14ac:dyDescent="0.2">
      <c r="A30" s="629"/>
      <c r="B30" s="294">
        <v>22</v>
      </c>
      <c r="C30" s="224" t="s">
        <v>99</v>
      </c>
      <c r="D30" s="59" t="s">
        <v>47</v>
      </c>
      <c r="E30" s="29">
        <v>8</v>
      </c>
      <c r="F30" s="29"/>
      <c r="G30" s="30">
        <f t="shared" si="6"/>
        <v>7.9939999999999998</v>
      </c>
      <c r="H30" s="30">
        <v>0</v>
      </c>
      <c r="I30" s="30">
        <v>0</v>
      </c>
      <c r="J30" s="30">
        <v>7.9939999999999998</v>
      </c>
      <c r="K30" s="28">
        <v>488.96</v>
      </c>
      <c r="L30" s="30">
        <f t="shared" si="7"/>
        <v>7.9939999999999998</v>
      </c>
      <c r="M30" s="28">
        <v>488.96</v>
      </c>
      <c r="N30" s="31">
        <f t="shared" si="8"/>
        <v>1.6348985602094242E-2</v>
      </c>
      <c r="O30" s="32">
        <v>106.93</v>
      </c>
      <c r="P30" s="33">
        <f t="shared" si="9"/>
        <v>1.7481970304319374</v>
      </c>
      <c r="Q30" s="33">
        <f t="shared" si="10"/>
        <v>980.9391361256545</v>
      </c>
      <c r="R30" s="42">
        <f t="shared" si="11"/>
        <v>104.89182182591624</v>
      </c>
    </row>
    <row r="31" spans="1:22" ht="15.75" customHeight="1" x14ac:dyDescent="0.2">
      <c r="A31" s="629"/>
      <c r="B31" s="294">
        <v>23</v>
      </c>
      <c r="C31" s="567" t="s">
        <v>46</v>
      </c>
      <c r="D31" s="34" t="s">
        <v>47</v>
      </c>
      <c r="E31" s="29">
        <v>18</v>
      </c>
      <c r="F31" s="29">
        <v>1973</v>
      </c>
      <c r="G31" s="30">
        <f t="shared" si="6"/>
        <v>22.007000000000001</v>
      </c>
      <c r="H31" s="30">
        <v>0</v>
      </c>
      <c r="I31" s="30">
        <v>0</v>
      </c>
      <c r="J31" s="30">
        <v>22.007000000000001</v>
      </c>
      <c r="K31" s="30">
        <v>1319.16</v>
      </c>
      <c r="L31" s="30">
        <f t="shared" si="7"/>
        <v>22.007000000000001</v>
      </c>
      <c r="M31" s="30">
        <v>1319.16</v>
      </c>
      <c r="N31" s="31">
        <f t="shared" si="8"/>
        <v>1.6682585887989328E-2</v>
      </c>
      <c r="O31" s="32">
        <v>106.93</v>
      </c>
      <c r="P31" s="33">
        <f t="shared" si="9"/>
        <v>1.7838689090026989</v>
      </c>
      <c r="Q31" s="33">
        <f t="shared" si="10"/>
        <v>1000.9551532793597</v>
      </c>
      <c r="R31" s="42">
        <f t="shared" si="11"/>
        <v>107.03213454016195</v>
      </c>
    </row>
    <row r="32" spans="1:22" ht="15" customHeight="1" x14ac:dyDescent="0.2">
      <c r="A32" s="629"/>
      <c r="B32" s="504">
        <v>24</v>
      </c>
      <c r="C32" s="315" t="s">
        <v>85</v>
      </c>
      <c r="D32" s="216" t="s">
        <v>47</v>
      </c>
      <c r="E32" s="217">
        <v>20</v>
      </c>
      <c r="F32" s="217">
        <v>1988</v>
      </c>
      <c r="G32" s="218">
        <f t="shared" si="6"/>
        <v>13.05</v>
      </c>
      <c r="H32" s="218">
        <v>0</v>
      </c>
      <c r="I32" s="218">
        <v>0</v>
      </c>
      <c r="J32" s="218">
        <v>13.05</v>
      </c>
      <c r="K32" s="218">
        <v>1073.3399999999999</v>
      </c>
      <c r="L32" s="218">
        <f t="shared" si="7"/>
        <v>13.05</v>
      </c>
      <c r="M32" s="218">
        <v>752.43</v>
      </c>
      <c r="N32" s="219">
        <f t="shared" si="8"/>
        <v>1.7343806068338585E-2</v>
      </c>
      <c r="O32" s="293">
        <v>106.93</v>
      </c>
      <c r="P32" s="220">
        <f t="shared" si="9"/>
        <v>1.854573182887445</v>
      </c>
      <c r="Q32" s="220">
        <f t="shared" si="10"/>
        <v>1040.6283641003151</v>
      </c>
      <c r="R32" s="221">
        <f t="shared" si="11"/>
        <v>111.2743909732467</v>
      </c>
    </row>
    <row r="33" spans="1:18" s="19" customFormat="1" ht="15" customHeight="1" x14ac:dyDescent="0.2">
      <c r="A33" s="629"/>
      <c r="B33" s="294">
        <v>25</v>
      </c>
      <c r="C33" s="224" t="s">
        <v>66</v>
      </c>
      <c r="D33" s="28" t="s">
        <v>47</v>
      </c>
      <c r="E33" s="29">
        <v>45</v>
      </c>
      <c r="F33" s="29">
        <v>1972</v>
      </c>
      <c r="G33" s="30">
        <f t="shared" si="6"/>
        <v>26.823</v>
      </c>
      <c r="H33" s="30">
        <v>0</v>
      </c>
      <c r="I33" s="30">
        <v>0</v>
      </c>
      <c r="J33" s="30">
        <v>26.823</v>
      </c>
      <c r="K33" s="30">
        <v>1525.98</v>
      </c>
      <c r="L33" s="30">
        <f t="shared" si="7"/>
        <v>26.823</v>
      </c>
      <c r="M33" s="30">
        <v>1525.98</v>
      </c>
      <c r="N33" s="31">
        <f t="shared" si="8"/>
        <v>1.7577556717650298E-2</v>
      </c>
      <c r="O33" s="32">
        <v>106.93</v>
      </c>
      <c r="P33" s="33">
        <f t="shared" si="9"/>
        <v>1.8795681398183466</v>
      </c>
      <c r="Q33" s="33">
        <f t="shared" si="10"/>
        <v>1054.6534030590178</v>
      </c>
      <c r="R33" s="42">
        <f t="shared" si="11"/>
        <v>112.77408838910078</v>
      </c>
    </row>
    <row r="34" spans="1:18" ht="14.25" customHeight="1" x14ac:dyDescent="0.2">
      <c r="A34" s="629"/>
      <c r="B34" s="290">
        <v>26</v>
      </c>
      <c r="C34" s="315" t="s">
        <v>55</v>
      </c>
      <c r="D34" s="216" t="s">
        <v>47</v>
      </c>
      <c r="E34" s="217">
        <v>19</v>
      </c>
      <c r="F34" s="217">
        <v>1978</v>
      </c>
      <c r="G34" s="218">
        <f t="shared" si="6"/>
        <v>16.925000000000001</v>
      </c>
      <c r="H34" s="218">
        <v>0</v>
      </c>
      <c r="I34" s="218">
        <v>0</v>
      </c>
      <c r="J34" s="218">
        <v>16.925000000000001</v>
      </c>
      <c r="K34" s="218">
        <v>961.74</v>
      </c>
      <c r="L34" s="218">
        <f t="shared" si="7"/>
        <v>16.925000000000001</v>
      </c>
      <c r="M34" s="218">
        <v>961.74</v>
      </c>
      <c r="N34" s="233">
        <f t="shared" si="8"/>
        <v>1.7598311393931833E-2</v>
      </c>
      <c r="O34" s="32">
        <v>106.93</v>
      </c>
      <c r="P34" s="220">
        <f t="shared" si="9"/>
        <v>1.8817874373531311</v>
      </c>
      <c r="Q34" s="220">
        <f t="shared" si="10"/>
        <v>1055.8986836359102</v>
      </c>
      <c r="R34" s="221">
        <f t="shared" si="11"/>
        <v>112.90724624118788</v>
      </c>
    </row>
    <row r="35" spans="1:18" ht="12.75" customHeight="1" thickBot="1" x14ac:dyDescent="0.25">
      <c r="A35" s="633"/>
      <c r="B35" s="298">
        <v>27</v>
      </c>
      <c r="C35" s="484" t="s">
        <v>52</v>
      </c>
      <c r="D35" s="258" t="s">
        <v>47</v>
      </c>
      <c r="E35" s="260">
        <v>17</v>
      </c>
      <c r="F35" s="260">
        <v>1975</v>
      </c>
      <c r="G35" s="261">
        <f t="shared" si="6"/>
        <v>23.254999999999999</v>
      </c>
      <c r="H35" s="261">
        <v>0</v>
      </c>
      <c r="I35" s="261">
        <v>0</v>
      </c>
      <c r="J35" s="261">
        <v>23.254999999999999</v>
      </c>
      <c r="K35" s="261">
        <v>1315.92</v>
      </c>
      <c r="L35" s="261">
        <f t="shared" si="7"/>
        <v>23.254999999999999</v>
      </c>
      <c r="M35" s="261">
        <v>1315.92</v>
      </c>
      <c r="N35" s="262">
        <f t="shared" si="8"/>
        <v>1.767204693294425E-2</v>
      </c>
      <c r="O35" s="263">
        <v>106.93</v>
      </c>
      <c r="P35" s="264">
        <f t="shared" si="9"/>
        <v>1.8896719785397287</v>
      </c>
      <c r="Q35" s="264">
        <f t="shared" si="10"/>
        <v>1060.322815976655</v>
      </c>
      <c r="R35" s="265">
        <f t="shared" si="11"/>
        <v>113.38031871238373</v>
      </c>
    </row>
    <row r="36" spans="1:18" ht="12.75" customHeight="1" x14ac:dyDescent="0.2">
      <c r="A36" s="630" t="s">
        <v>83</v>
      </c>
      <c r="B36" s="289">
        <v>28</v>
      </c>
      <c r="C36" s="242" t="s">
        <v>88</v>
      </c>
      <c r="D36" s="144" t="s">
        <v>47</v>
      </c>
      <c r="E36" s="145">
        <v>20</v>
      </c>
      <c r="F36" s="145">
        <v>1981</v>
      </c>
      <c r="G36" s="146">
        <f t="shared" si="6"/>
        <v>19.111999999999998</v>
      </c>
      <c r="H36" s="146">
        <v>0</v>
      </c>
      <c r="I36" s="146">
        <v>0</v>
      </c>
      <c r="J36" s="146">
        <v>19.111999999999998</v>
      </c>
      <c r="K36" s="146">
        <v>1048.6600000000001</v>
      </c>
      <c r="L36" s="146">
        <f t="shared" si="7"/>
        <v>19.111999999999998</v>
      </c>
      <c r="M36" s="146">
        <v>1048.6600000000001</v>
      </c>
      <c r="N36" s="147">
        <f t="shared" si="8"/>
        <v>1.8225163542044131E-2</v>
      </c>
      <c r="O36" s="208">
        <v>106.93</v>
      </c>
      <c r="P36" s="148">
        <f t="shared" si="9"/>
        <v>1.948816737550779</v>
      </c>
      <c r="Q36" s="148">
        <f t="shared" si="10"/>
        <v>1093.509812522648</v>
      </c>
      <c r="R36" s="149">
        <f t="shared" si="11"/>
        <v>116.92900425304674</v>
      </c>
    </row>
    <row r="37" spans="1:18" ht="13.5" customHeight="1" x14ac:dyDescent="0.2">
      <c r="A37" s="631"/>
      <c r="B37" s="487">
        <v>29</v>
      </c>
      <c r="C37" s="240" t="s">
        <v>51</v>
      </c>
      <c r="D37" s="90" t="s">
        <v>47</v>
      </c>
      <c r="E37" s="87">
        <v>17</v>
      </c>
      <c r="F37" s="87">
        <v>1973</v>
      </c>
      <c r="G37" s="89">
        <f t="shared" si="6"/>
        <v>24.184999999999999</v>
      </c>
      <c r="H37" s="89">
        <v>0</v>
      </c>
      <c r="I37" s="89">
        <v>0</v>
      </c>
      <c r="J37" s="89">
        <v>24.184999999999999</v>
      </c>
      <c r="K37" s="89">
        <v>1317.97</v>
      </c>
      <c r="L37" s="89">
        <f t="shared" si="7"/>
        <v>24.184999999999999</v>
      </c>
      <c r="M37" s="89">
        <v>1317.97</v>
      </c>
      <c r="N37" s="91">
        <f t="shared" si="8"/>
        <v>1.8350190065024242E-2</v>
      </c>
      <c r="O37" s="104">
        <v>106.93</v>
      </c>
      <c r="P37" s="93">
        <f t="shared" si="9"/>
        <v>1.9621858236530423</v>
      </c>
      <c r="Q37" s="93">
        <f t="shared" si="10"/>
        <v>1101.0114039014545</v>
      </c>
      <c r="R37" s="94">
        <f t="shared" si="11"/>
        <v>117.73114941918253</v>
      </c>
    </row>
    <row r="38" spans="1:18" ht="12.75" customHeight="1" x14ac:dyDescent="0.2">
      <c r="A38" s="631"/>
      <c r="B38" s="247">
        <v>30</v>
      </c>
      <c r="C38" s="240" t="s">
        <v>101</v>
      </c>
      <c r="D38" s="88" t="s">
        <v>47</v>
      </c>
      <c r="E38" s="87">
        <v>12</v>
      </c>
      <c r="F38" s="87"/>
      <c r="G38" s="89">
        <f t="shared" si="6"/>
        <v>13.815</v>
      </c>
      <c r="H38" s="89">
        <v>0</v>
      </c>
      <c r="I38" s="89">
        <v>0</v>
      </c>
      <c r="J38" s="89">
        <v>13.815</v>
      </c>
      <c r="K38" s="90">
        <v>731.56</v>
      </c>
      <c r="L38" s="89">
        <f t="shared" si="7"/>
        <v>13.815</v>
      </c>
      <c r="M38" s="90">
        <v>731.56</v>
      </c>
      <c r="N38" s="91">
        <f t="shared" si="8"/>
        <v>1.8884302039477281E-2</v>
      </c>
      <c r="O38" s="104">
        <v>106.93</v>
      </c>
      <c r="P38" s="93">
        <f t="shared" si="9"/>
        <v>2.019298417081306</v>
      </c>
      <c r="Q38" s="93">
        <f t="shared" si="10"/>
        <v>1133.058122368637</v>
      </c>
      <c r="R38" s="94">
        <f t="shared" si="11"/>
        <v>121.15790502487836</v>
      </c>
    </row>
    <row r="39" spans="1:18" ht="12.75" customHeight="1" x14ac:dyDescent="0.2">
      <c r="A39" s="631"/>
      <c r="B39" s="246">
        <v>31</v>
      </c>
      <c r="C39" s="228" t="s">
        <v>73</v>
      </c>
      <c r="D39" s="88" t="s">
        <v>47</v>
      </c>
      <c r="E39" s="87">
        <v>5</v>
      </c>
      <c r="F39" s="87">
        <v>1973</v>
      </c>
      <c r="G39" s="89">
        <f t="shared" si="6"/>
        <v>7.4569999999999999</v>
      </c>
      <c r="H39" s="89">
        <v>0</v>
      </c>
      <c r="I39" s="89">
        <v>0</v>
      </c>
      <c r="J39" s="89">
        <v>7.4569999999999999</v>
      </c>
      <c r="K39" s="90">
        <v>374.02</v>
      </c>
      <c r="L39" s="89">
        <f t="shared" si="7"/>
        <v>7.4569999999999999</v>
      </c>
      <c r="M39" s="90">
        <v>374.02</v>
      </c>
      <c r="N39" s="91">
        <f t="shared" si="8"/>
        <v>1.9937436500721887E-2</v>
      </c>
      <c r="O39" s="104">
        <v>106.93</v>
      </c>
      <c r="P39" s="93">
        <f t="shared" si="9"/>
        <v>2.1319100850221915</v>
      </c>
      <c r="Q39" s="93">
        <f t="shared" si="10"/>
        <v>1196.2461900433132</v>
      </c>
      <c r="R39" s="94">
        <f t="shared" si="11"/>
        <v>127.91460510133149</v>
      </c>
    </row>
    <row r="40" spans="1:18" ht="12.75" customHeight="1" x14ac:dyDescent="0.2">
      <c r="A40" s="631"/>
      <c r="B40" s="246">
        <v>32</v>
      </c>
      <c r="C40" s="242" t="s">
        <v>87</v>
      </c>
      <c r="D40" s="144" t="s">
        <v>47</v>
      </c>
      <c r="E40" s="145">
        <v>41</v>
      </c>
      <c r="F40" s="145">
        <v>1974</v>
      </c>
      <c r="G40" s="146">
        <f t="shared" si="6"/>
        <v>27.030999999999999</v>
      </c>
      <c r="H40" s="146">
        <v>0</v>
      </c>
      <c r="I40" s="146">
        <v>0</v>
      </c>
      <c r="J40" s="146">
        <v>27.030999999999999</v>
      </c>
      <c r="K40" s="146">
        <v>1275.3499999999999</v>
      </c>
      <c r="L40" s="146">
        <f t="shared" si="7"/>
        <v>27.030999999999999</v>
      </c>
      <c r="M40" s="146">
        <v>1205.51</v>
      </c>
      <c r="N40" s="91">
        <f t="shared" si="8"/>
        <v>2.2422874965782116E-2</v>
      </c>
      <c r="O40" s="104">
        <v>106.93</v>
      </c>
      <c r="P40" s="148">
        <f t="shared" si="9"/>
        <v>2.3976780200910817</v>
      </c>
      <c r="Q40" s="148">
        <f t="shared" si="10"/>
        <v>1345.3724979469271</v>
      </c>
      <c r="R40" s="149">
        <f t="shared" si="11"/>
        <v>143.86068120546494</v>
      </c>
    </row>
    <row r="41" spans="1:18" ht="14.25" customHeight="1" x14ac:dyDescent="0.2">
      <c r="A41" s="631"/>
      <c r="B41" s="246">
        <v>33</v>
      </c>
      <c r="C41" s="240" t="s">
        <v>59</v>
      </c>
      <c r="D41" s="90" t="s">
        <v>47</v>
      </c>
      <c r="E41" s="87">
        <v>8</v>
      </c>
      <c r="F41" s="87">
        <v>1970</v>
      </c>
      <c r="G41" s="89">
        <f t="shared" si="6"/>
        <v>9.5329999999999995</v>
      </c>
      <c r="H41" s="89">
        <v>0</v>
      </c>
      <c r="I41" s="89">
        <v>0</v>
      </c>
      <c r="J41" s="89">
        <v>9.5329999999999995</v>
      </c>
      <c r="K41" s="89">
        <v>412.7</v>
      </c>
      <c r="L41" s="89">
        <f t="shared" si="7"/>
        <v>9.5329999999999995</v>
      </c>
      <c r="M41" s="89">
        <v>412.7</v>
      </c>
      <c r="N41" s="91">
        <f t="shared" si="8"/>
        <v>2.3099103464986673E-2</v>
      </c>
      <c r="O41" s="104">
        <v>106.93</v>
      </c>
      <c r="P41" s="93">
        <f t="shared" si="9"/>
        <v>2.4699871335110251</v>
      </c>
      <c r="Q41" s="93">
        <f t="shared" si="10"/>
        <v>1385.9462078992003</v>
      </c>
      <c r="R41" s="94">
        <f t="shared" si="11"/>
        <v>148.1992280106615</v>
      </c>
    </row>
    <row r="42" spans="1:18" ht="12.75" customHeight="1" x14ac:dyDescent="0.2">
      <c r="A42" s="631"/>
      <c r="B42" s="487">
        <v>34</v>
      </c>
      <c r="C42" s="240" t="s">
        <v>65</v>
      </c>
      <c r="D42" s="90" t="s">
        <v>47</v>
      </c>
      <c r="E42" s="87">
        <v>6</v>
      </c>
      <c r="F42" s="87">
        <v>1971</v>
      </c>
      <c r="G42" s="89">
        <f t="shared" ref="G42:G65" si="12">H42+I42+J42</f>
        <v>7.6189999999999998</v>
      </c>
      <c r="H42" s="89">
        <v>0</v>
      </c>
      <c r="I42" s="89">
        <v>0</v>
      </c>
      <c r="J42" s="89">
        <v>7.6189999999999998</v>
      </c>
      <c r="K42" s="89">
        <v>328.45</v>
      </c>
      <c r="L42" s="89">
        <f t="shared" ref="L42:L65" si="13">J42</f>
        <v>7.6189999999999998</v>
      </c>
      <c r="M42" s="89">
        <v>328.45</v>
      </c>
      <c r="N42" s="91">
        <f t="shared" ref="N42:N65" si="14">L42/M42</f>
        <v>2.3196833612421981E-2</v>
      </c>
      <c r="O42" s="104">
        <v>106.93</v>
      </c>
      <c r="P42" s="93">
        <f t="shared" ref="P42:P65" si="15">N42*O42</f>
        <v>2.4804374181762827</v>
      </c>
      <c r="Q42" s="93">
        <f t="shared" ref="Q42:Q65" si="16">N42*60*1000</f>
        <v>1391.810016745319</v>
      </c>
      <c r="R42" s="94">
        <f t="shared" ref="R42:R65" si="17">Q42*O42/1000</f>
        <v>148.82624509057698</v>
      </c>
    </row>
    <row r="43" spans="1:18" ht="12.75" customHeight="1" x14ac:dyDescent="0.2">
      <c r="A43" s="631"/>
      <c r="B43" s="246">
        <v>35</v>
      </c>
      <c r="C43" s="240" t="s">
        <v>86</v>
      </c>
      <c r="D43" s="90" t="s">
        <v>47</v>
      </c>
      <c r="E43" s="87">
        <v>32</v>
      </c>
      <c r="F43" s="87"/>
      <c r="G43" s="89">
        <f t="shared" si="12"/>
        <v>39.857999999999997</v>
      </c>
      <c r="H43" s="89">
        <v>0</v>
      </c>
      <c r="I43" s="89">
        <v>0</v>
      </c>
      <c r="J43" s="89">
        <v>39.857999999999997</v>
      </c>
      <c r="K43" s="89">
        <v>1770.01</v>
      </c>
      <c r="L43" s="89">
        <f t="shared" si="13"/>
        <v>39.857999999999997</v>
      </c>
      <c r="M43" s="89">
        <v>1705.02</v>
      </c>
      <c r="N43" s="91">
        <f t="shared" si="14"/>
        <v>2.3376851884435373E-2</v>
      </c>
      <c r="O43" s="104">
        <v>106.93</v>
      </c>
      <c r="P43" s="93">
        <f t="shared" si="15"/>
        <v>2.4996867720026748</v>
      </c>
      <c r="Q43" s="93">
        <f t="shared" si="16"/>
        <v>1402.6111130661222</v>
      </c>
      <c r="R43" s="94">
        <f t="shared" si="17"/>
        <v>149.98120632016045</v>
      </c>
    </row>
    <row r="44" spans="1:18" ht="12.75" customHeight="1" x14ac:dyDescent="0.2">
      <c r="A44" s="631"/>
      <c r="B44" s="289">
        <v>36</v>
      </c>
      <c r="C44" s="240" t="s">
        <v>49</v>
      </c>
      <c r="D44" s="88" t="s">
        <v>47</v>
      </c>
      <c r="E44" s="87">
        <v>7</v>
      </c>
      <c r="F44" s="87">
        <v>1975</v>
      </c>
      <c r="G44" s="89">
        <f t="shared" si="12"/>
        <v>13.422000000000001</v>
      </c>
      <c r="H44" s="89">
        <v>0</v>
      </c>
      <c r="I44" s="89">
        <v>0</v>
      </c>
      <c r="J44" s="89">
        <v>13.422000000000001</v>
      </c>
      <c r="K44" s="90">
        <v>562.04999999999995</v>
      </c>
      <c r="L44" s="89">
        <f t="shared" si="13"/>
        <v>13.422000000000001</v>
      </c>
      <c r="M44" s="90">
        <v>562.04999999999995</v>
      </c>
      <c r="N44" s="91">
        <f t="shared" si="14"/>
        <v>2.3880437683480121E-2</v>
      </c>
      <c r="O44" s="104">
        <v>106.93</v>
      </c>
      <c r="P44" s="93">
        <f t="shared" si="15"/>
        <v>2.5535352014945296</v>
      </c>
      <c r="Q44" s="93">
        <f t="shared" si="16"/>
        <v>1432.8262610088073</v>
      </c>
      <c r="R44" s="93">
        <f t="shared" si="17"/>
        <v>153.21211208967176</v>
      </c>
    </row>
    <row r="45" spans="1:18" ht="12.75" customHeight="1" x14ac:dyDescent="0.2">
      <c r="A45" s="631"/>
      <c r="B45" s="246">
        <v>37</v>
      </c>
      <c r="C45" s="242" t="s">
        <v>54</v>
      </c>
      <c r="D45" s="143" t="s">
        <v>47</v>
      </c>
      <c r="E45" s="145">
        <v>18</v>
      </c>
      <c r="F45" s="145">
        <v>1964</v>
      </c>
      <c r="G45" s="146">
        <f t="shared" si="12"/>
        <v>19.523</v>
      </c>
      <c r="H45" s="146">
        <v>0</v>
      </c>
      <c r="I45" s="146">
        <v>0</v>
      </c>
      <c r="J45" s="146">
        <v>19.523</v>
      </c>
      <c r="K45" s="144">
        <v>801.57</v>
      </c>
      <c r="L45" s="146">
        <f t="shared" si="13"/>
        <v>19.523</v>
      </c>
      <c r="M45" s="144">
        <v>801.57</v>
      </c>
      <c r="N45" s="147">
        <f t="shared" si="14"/>
        <v>2.4355951445288619E-2</v>
      </c>
      <c r="O45" s="104">
        <v>106.93</v>
      </c>
      <c r="P45" s="148">
        <f t="shared" si="15"/>
        <v>2.604381888044712</v>
      </c>
      <c r="Q45" s="148">
        <f t="shared" si="16"/>
        <v>1461.3570867173171</v>
      </c>
      <c r="R45" s="149">
        <f t="shared" si="17"/>
        <v>156.26291328268272</v>
      </c>
    </row>
    <row r="46" spans="1:18" ht="12.75" customHeight="1" x14ac:dyDescent="0.2">
      <c r="A46" s="631"/>
      <c r="B46" s="246">
        <v>38</v>
      </c>
      <c r="C46" s="242" t="s">
        <v>57</v>
      </c>
      <c r="D46" s="143" t="s">
        <v>47</v>
      </c>
      <c r="E46" s="145">
        <v>10</v>
      </c>
      <c r="F46" s="145">
        <v>1973</v>
      </c>
      <c r="G46" s="146">
        <f t="shared" si="12"/>
        <v>19.471</v>
      </c>
      <c r="H46" s="146">
        <v>0</v>
      </c>
      <c r="I46" s="146">
        <v>0</v>
      </c>
      <c r="J46" s="146">
        <v>19.471</v>
      </c>
      <c r="K46" s="146">
        <v>796.55</v>
      </c>
      <c r="L46" s="146">
        <f t="shared" si="13"/>
        <v>19.471</v>
      </c>
      <c r="M46" s="146">
        <v>796.55</v>
      </c>
      <c r="N46" s="91">
        <f t="shared" si="14"/>
        <v>2.444416546356161E-2</v>
      </c>
      <c r="O46" s="104">
        <v>106.93</v>
      </c>
      <c r="P46" s="148">
        <f t="shared" si="15"/>
        <v>2.613814613018643</v>
      </c>
      <c r="Q46" s="148">
        <f t="shared" si="16"/>
        <v>1466.6499278136966</v>
      </c>
      <c r="R46" s="149">
        <f t="shared" si="17"/>
        <v>156.82887678111859</v>
      </c>
    </row>
    <row r="47" spans="1:18" ht="12.75" customHeight="1" x14ac:dyDescent="0.2">
      <c r="A47" s="631"/>
      <c r="B47" s="487">
        <v>39</v>
      </c>
      <c r="C47" s="242" t="s">
        <v>61</v>
      </c>
      <c r="D47" s="144" t="s">
        <v>47</v>
      </c>
      <c r="E47" s="145">
        <v>7</v>
      </c>
      <c r="F47" s="145">
        <v>1980</v>
      </c>
      <c r="G47" s="146">
        <f t="shared" si="12"/>
        <v>10.42</v>
      </c>
      <c r="H47" s="146">
        <v>0</v>
      </c>
      <c r="I47" s="146">
        <v>0.97799999999999998</v>
      </c>
      <c r="J47" s="146">
        <v>9.4420000000000002</v>
      </c>
      <c r="K47" s="144">
        <v>374.68</v>
      </c>
      <c r="L47" s="146">
        <f t="shared" si="13"/>
        <v>9.4420000000000002</v>
      </c>
      <c r="M47" s="144">
        <v>374.68</v>
      </c>
      <c r="N47" s="91">
        <f t="shared" si="14"/>
        <v>2.5200170812426603E-2</v>
      </c>
      <c r="O47" s="104">
        <v>106.93</v>
      </c>
      <c r="P47" s="148">
        <f t="shared" si="15"/>
        <v>2.6946542649727769</v>
      </c>
      <c r="Q47" s="148">
        <f t="shared" si="16"/>
        <v>1512.0102487455963</v>
      </c>
      <c r="R47" s="149">
        <f t="shared" si="17"/>
        <v>161.67925589836662</v>
      </c>
    </row>
    <row r="48" spans="1:18" ht="12" customHeight="1" x14ac:dyDescent="0.2">
      <c r="A48" s="631"/>
      <c r="B48" s="246">
        <v>40</v>
      </c>
      <c r="C48" s="228" t="s">
        <v>62</v>
      </c>
      <c r="D48" s="88" t="s">
        <v>47</v>
      </c>
      <c r="E48" s="87">
        <v>10</v>
      </c>
      <c r="F48" s="87">
        <v>1982</v>
      </c>
      <c r="G48" s="89">
        <f t="shared" si="12"/>
        <v>15.180999999999999</v>
      </c>
      <c r="H48" s="89">
        <v>5.0999999999999997E-2</v>
      </c>
      <c r="I48" s="89">
        <v>0.10100000000000001</v>
      </c>
      <c r="J48" s="89">
        <v>15.029</v>
      </c>
      <c r="K48" s="90">
        <v>595.69000000000005</v>
      </c>
      <c r="L48" s="89">
        <f t="shared" si="13"/>
        <v>15.029</v>
      </c>
      <c r="M48" s="90">
        <v>595.69000000000005</v>
      </c>
      <c r="N48" s="91">
        <f t="shared" si="14"/>
        <v>2.5229565713710149E-2</v>
      </c>
      <c r="O48" s="104">
        <v>106.93</v>
      </c>
      <c r="P48" s="93">
        <f t="shared" si="15"/>
        <v>2.6977974617670264</v>
      </c>
      <c r="Q48" s="93">
        <f t="shared" si="16"/>
        <v>1513.7739428226089</v>
      </c>
      <c r="R48" s="94">
        <f t="shared" si="17"/>
        <v>161.86784770602156</v>
      </c>
    </row>
    <row r="49" spans="1:18" ht="12" customHeight="1" x14ac:dyDescent="0.2">
      <c r="A49" s="631"/>
      <c r="B49" s="289">
        <v>41</v>
      </c>
      <c r="C49" s="240" t="s">
        <v>78</v>
      </c>
      <c r="D49" s="90" t="s">
        <v>47</v>
      </c>
      <c r="E49" s="87">
        <v>12</v>
      </c>
      <c r="F49" s="87">
        <v>1984</v>
      </c>
      <c r="G49" s="89">
        <f t="shared" si="12"/>
        <v>10.513</v>
      </c>
      <c r="H49" s="89">
        <v>0</v>
      </c>
      <c r="I49" s="89">
        <v>0</v>
      </c>
      <c r="J49" s="89">
        <v>10.513</v>
      </c>
      <c r="K49" s="89">
        <v>415.39</v>
      </c>
      <c r="L49" s="89">
        <f t="shared" si="13"/>
        <v>10.513</v>
      </c>
      <c r="M49" s="89">
        <v>415.39</v>
      </c>
      <c r="N49" s="91">
        <f t="shared" si="14"/>
        <v>2.5308745997737067E-2</v>
      </c>
      <c r="O49" s="104">
        <v>106.93</v>
      </c>
      <c r="P49" s="93">
        <f t="shared" si="15"/>
        <v>2.7062642095380247</v>
      </c>
      <c r="Q49" s="93">
        <f t="shared" si="16"/>
        <v>1518.5247598642241</v>
      </c>
      <c r="R49" s="94">
        <f t="shared" si="17"/>
        <v>162.3758525722815</v>
      </c>
    </row>
    <row r="50" spans="1:18" ht="12" customHeight="1" thickBot="1" x14ac:dyDescent="0.25">
      <c r="A50" s="632"/>
      <c r="B50" s="288">
        <v>42</v>
      </c>
      <c r="C50" s="565" t="s">
        <v>77</v>
      </c>
      <c r="D50" s="108" t="s">
        <v>47</v>
      </c>
      <c r="E50" s="106">
        <v>14</v>
      </c>
      <c r="F50" s="106">
        <v>1966</v>
      </c>
      <c r="G50" s="107">
        <f t="shared" si="12"/>
        <v>12.507999999999999</v>
      </c>
      <c r="H50" s="107">
        <v>0</v>
      </c>
      <c r="I50" s="107">
        <v>0</v>
      </c>
      <c r="J50" s="107">
        <v>12.507999999999999</v>
      </c>
      <c r="K50" s="107">
        <v>487.55</v>
      </c>
      <c r="L50" s="107">
        <f t="shared" si="13"/>
        <v>12.507999999999999</v>
      </c>
      <c r="M50" s="107">
        <v>487.55</v>
      </c>
      <c r="N50" s="109">
        <f t="shared" si="14"/>
        <v>2.5654804635422006E-2</v>
      </c>
      <c r="O50" s="179">
        <v>106.93</v>
      </c>
      <c r="P50" s="110">
        <f t="shared" si="15"/>
        <v>2.7432682596656752</v>
      </c>
      <c r="Q50" s="110">
        <f t="shared" si="16"/>
        <v>1539.2882781253204</v>
      </c>
      <c r="R50" s="110">
        <f t="shared" si="17"/>
        <v>164.59609557994054</v>
      </c>
    </row>
    <row r="51" spans="1:18" ht="12.75" customHeight="1" x14ac:dyDescent="0.2">
      <c r="A51" s="588" t="s">
        <v>84</v>
      </c>
      <c r="B51" s="305">
        <v>43</v>
      </c>
      <c r="C51" s="537" t="s">
        <v>68</v>
      </c>
      <c r="D51" s="174" t="s">
        <v>47</v>
      </c>
      <c r="E51" s="172">
        <v>7</v>
      </c>
      <c r="F51" s="172">
        <v>1984</v>
      </c>
      <c r="G51" s="173">
        <f t="shared" si="12"/>
        <v>8.1329999999999991</v>
      </c>
      <c r="H51" s="173">
        <v>0</v>
      </c>
      <c r="I51" s="173">
        <v>0</v>
      </c>
      <c r="J51" s="173">
        <v>8.1329999999999991</v>
      </c>
      <c r="K51" s="173">
        <v>300.69</v>
      </c>
      <c r="L51" s="173">
        <f t="shared" si="13"/>
        <v>8.1329999999999991</v>
      </c>
      <c r="M51" s="173">
        <v>300.69</v>
      </c>
      <c r="N51" s="175">
        <f t="shared" si="14"/>
        <v>2.7047790082809536E-2</v>
      </c>
      <c r="O51" s="158">
        <v>106.93</v>
      </c>
      <c r="P51" s="176">
        <f t="shared" si="15"/>
        <v>2.8922201935548237</v>
      </c>
      <c r="Q51" s="566">
        <f t="shared" si="16"/>
        <v>1622.8674049685721</v>
      </c>
      <c r="R51" s="177">
        <f t="shared" si="17"/>
        <v>173.53321161328944</v>
      </c>
    </row>
    <row r="52" spans="1:18" s="24" customFormat="1" ht="12" customHeight="1" x14ac:dyDescent="0.2">
      <c r="A52" s="589"/>
      <c r="B52" s="346">
        <v>44</v>
      </c>
      <c r="C52" s="249" t="s">
        <v>75</v>
      </c>
      <c r="D52" s="114" t="s">
        <v>47</v>
      </c>
      <c r="E52" s="43">
        <v>8</v>
      </c>
      <c r="F52" s="43">
        <v>1966</v>
      </c>
      <c r="G52" s="113">
        <f t="shared" si="12"/>
        <v>9.5960000000000001</v>
      </c>
      <c r="H52" s="113">
        <v>0</v>
      </c>
      <c r="I52" s="113">
        <v>0</v>
      </c>
      <c r="J52" s="113">
        <v>9.5960000000000001</v>
      </c>
      <c r="K52" s="113">
        <v>350.82</v>
      </c>
      <c r="L52" s="113">
        <f t="shared" si="13"/>
        <v>9.5960000000000001</v>
      </c>
      <c r="M52" s="113">
        <v>350.82</v>
      </c>
      <c r="N52" s="115">
        <f t="shared" si="14"/>
        <v>2.7353058548543412E-2</v>
      </c>
      <c r="O52" s="48">
        <v>106.93</v>
      </c>
      <c r="P52" s="116">
        <f t="shared" si="15"/>
        <v>2.9248625505957473</v>
      </c>
      <c r="Q52" s="116">
        <f t="shared" si="16"/>
        <v>1641.1835129126048</v>
      </c>
      <c r="R52" s="117">
        <f t="shared" si="17"/>
        <v>175.49175303574484</v>
      </c>
    </row>
    <row r="53" spans="1:18" ht="12" customHeight="1" x14ac:dyDescent="0.2">
      <c r="A53" s="589"/>
      <c r="B53" s="568">
        <v>45</v>
      </c>
      <c r="C53" s="306" t="s">
        <v>63</v>
      </c>
      <c r="D53" s="112" t="s">
        <v>47</v>
      </c>
      <c r="E53" s="43">
        <v>11</v>
      </c>
      <c r="F53" s="43">
        <v>1977</v>
      </c>
      <c r="G53" s="113">
        <f t="shared" si="12"/>
        <v>19.036000000000001</v>
      </c>
      <c r="H53" s="113">
        <v>0</v>
      </c>
      <c r="I53" s="113">
        <v>0</v>
      </c>
      <c r="J53" s="113">
        <v>19.036000000000001</v>
      </c>
      <c r="K53" s="114">
        <v>687.63</v>
      </c>
      <c r="L53" s="113">
        <f t="shared" si="13"/>
        <v>19.036000000000001</v>
      </c>
      <c r="M53" s="114">
        <v>687.63</v>
      </c>
      <c r="N53" s="47">
        <f t="shared" si="14"/>
        <v>2.7683492575949278E-2</v>
      </c>
      <c r="O53" s="48">
        <v>106.93</v>
      </c>
      <c r="P53" s="116">
        <f t="shared" si="15"/>
        <v>2.9601958611462567</v>
      </c>
      <c r="Q53" s="116">
        <f t="shared" si="16"/>
        <v>1661.0095545569568</v>
      </c>
      <c r="R53" s="117">
        <f t="shared" si="17"/>
        <v>177.61175166877538</v>
      </c>
    </row>
    <row r="54" spans="1:18" ht="12" customHeight="1" x14ac:dyDescent="0.2">
      <c r="A54" s="589"/>
      <c r="B54" s="256">
        <v>46</v>
      </c>
      <c r="C54" s="251" t="s">
        <v>70</v>
      </c>
      <c r="D54" s="50" t="s">
        <v>47</v>
      </c>
      <c r="E54" s="45">
        <v>7</v>
      </c>
      <c r="F54" s="45">
        <v>1969</v>
      </c>
      <c r="G54" s="46">
        <f t="shared" si="12"/>
        <v>9.625</v>
      </c>
      <c r="H54" s="46">
        <v>0</v>
      </c>
      <c r="I54" s="46">
        <v>0</v>
      </c>
      <c r="J54" s="46">
        <v>9.625</v>
      </c>
      <c r="K54" s="44">
        <v>341.47</v>
      </c>
      <c r="L54" s="46">
        <f t="shared" si="13"/>
        <v>9.625</v>
      </c>
      <c r="M54" s="44">
        <v>341.47</v>
      </c>
      <c r="N54" s="47">
        <f t="shared" si="14"/>
        <v>2.8186956394412391E-2</v>
      </c>
      <c r="O54" s="48">
        <v>106.93</v>
      </c>
      <c r="P54" s="49">
        <f t="shared" si="15"/>
        <v>3.014031247254517</v>
      </c>
      <c r="Q54" s="49">
        <f t="shared" si="16"/>
        <v>1691.2173836647435</v>
      </c>
      <c r="R54" s="51">
        <f t="shared" si="17"/>
        <v>180.84187483527103</v>
      </c>
    </row>
    <row r="55" spans="1:18" ht="12" customHeight="1" x14ac:dyDescent="0.2">
      <c r="A55" s="589"/>
      <c r="B55" s="256">
        <v>47</v>
      </c>
      <c r="C55" s="251" t="s">
        <v>74</v>
      </c>
      <c r="D55" s="50" t="s">
        <v>47</v>
      </c>
      <c r="E55" s="45">
        <v>7</v>
      </c>
      <c r="F55" s="45">
        <v>1963</v>
      </c>
      <c r="G55" s="46">
        <f t="shared" si="12"/>
        <v>8.7189999999999994</v>
      </c>
      <c r="H55" s="46">
        <v>0</v>
      </c>
      <c r="I55" s="46">
        <v>0</v>
      </c>
      <c r="J55" s="46">
        <v>8.7189999999999994</v>
      </c>
      <c r="K55" s="44">
        <v>308.89</v>
      </c>
      <c r="L55" s="46">
        <f t="shared" si="13"/>
        <v>8.7189999999999994</v>
      </c>
      <c r="M55" s="44">
        <v>308.89</v>
      </c>
      <c r="N55" s="47">
        <f t="shared" si="14"/>
        <v>2.8226876881737833E-2</v>
      </c>
      <c r="O55" s="48">
        <v>106.93</v>
      </c>
      <c r="P55" s="49">
        <f t="shared" si="15"/>
        <v>3.0182999449642267</v>
      </c>
      <c r="Q55" s="49">
        <f t="shared" si="16"/>
        <v>1693.61261290427</v>
      </c>
      <c r="R55" s="51">
        <f t="shared" si="17"/>
        <v>181.0979966978536</v>
      </c>
    </row>
    <row r="56" spans="1:18" ht="13.5" customHeight="1" x14ac:dyDescent="0.2">
      <c r="A56" s="589"/>
      <c r="B56" s="256">
        <v>48</v>
      </c>
      <c r="C56" s="306" t="s">
        <v>64</v>
      </c>
      <c r="D56" s="112" t="s">
        <v>47</v>
      </c>
      <c r="E56" s="43">
        <v>17</v>
      </c>
      <c r="F56" s="43">
        <v>1969</v>
      </c>
      <c r="G56" s="113">
        <f t="shared" si="12"/>
        <v>21.122</v>
      </c>
      <c r="H56" s="113">
        <v>0</v>
      </c>
      <c r="I56" s="113">
        <v>0</v>
      </c>
      <c r="J56" s="113">
        <v>21.122</v>
      </c>
      <c r="K56" s="114">
        <v>744.88</v>
      </c>
      <c r="L56" s="113">
        <f t="shared" si="13"/>
        <v>21.122</v>
      </c>
      <c r="M56" s="114">
        <v>744.88</v>
      </c>
      <c r="N56" s="115">
        <f t="shared" si="14"/>
        <v>2.8356245301256577E-2</v>
      </c>
      <c r="O56" s="48">
        <v>106.93</v>
      </c>
      <c r="P56" s="116">
        <f t="shared" si="15"/>
        <v>3.0321333100633661</v>
      </c>
      <c r="Q56" s="116">
        <f t="shared" si="16"/>
        <v>1701.3747180753946</v>
      </c>
      <c r="R56" s="117">
        <f t="shared" si="17"/>
        <v>181.92799860380197</v>
      </c>
    </row>
    <row r="57" spans="1:18" ht="12" customHeight="1" x14ac:dyDescent="0.2">
      <c r="A57" s="589"/>
      <c r="B57" s="346">
        <v>49</v>
      </c>
      <c r="C57" s="251" t="s">
        <v>102</v>
      </c>
      <c r="D57" s="50" t="s">
        <v>47</v>
      </c>
      <c r="E57" s="45">
        <v>12</v>
      </c>
      <c r="F57" s="45">
        <v>1969</v>
      </c>
      <c r="G57" s="46">
        <f t="shared" si="12"/>
        <v>15.456</v>
      </c>
      <c r="H57" s="46">
        <v>0</v>
      </c>
      <c r="I57" s="46">
        <v>0</v>
      </c>
      <c r="J57" s="46">
        <v>15.456</v>
      </c>
      <c r="K57" s="44">
        <v>544.66</v>
      </c>
      <c r="L57" s="46">
        <f t="shared" si="13"/>
        <v>15.456</v>
      </c>
      <c r="M57" s="44">
        <v>544.66</v>
      </c>
      <c r="N57" s="47">
        <f t="shared" si="14"/>
        <v>2.8377336319905997E-2</v>
      </c>
      <c r="O57" s="48">
        <v>106.93</v>
      </c>
      <c r="P57" s="49">
        <f t="shared" si="15"/>
        <v>3.0343885726875484</v>
      </c>
      <c r="Q57" s="49">
        <f t="shared" si="16"/>
        <v>1702.6401791943597</v>
      </c>
      <c r="R57" s="51">
        <f t="shared" si="17"/>
        <v>182.06331436125288</v>
      </c>
    </row>
    <row r="58" spans="1:18" ht="12" customHeight="1" x14ac:dyDescent="0.2">
      <c r="A58" s="589"/>
      <c r="B58" s="256">
        <v>50</v>
      </c>
      <c r="C58" s="250" t="s">
        <v>58</v>
      </c>
      <c r="D58" s="44" t="s">
        <v>47</v>
      </c>
      <c r="E58" s="45">
        <v>8</v>
      </c>
      <c r="F58" s="45">
        <v>1965</v>
      </c>
      <c r="G58" s="46">
        <f t="shared" si="12"/>
        <v>11.555</v>
      </c>
      <c r="H58" s="46">
        <v>0</v>
      </c>
      <c r="I58" s="46">
        <v>0</v>
      </c>
      <c r="J58" s="46">
        <v>11.555</v>
      </c>
      <c r="K58" s="46">
        <v>398.85</v>
      </c>
      <c r="L58" s="46">
        <f t="shared" si="13"/>
        <v>11.555</v>
      </c>
      <c r="M58" s="46">
        <v>398.85</v>
      </c>
      <c r="N58" s="47">
        <f t="shared" si="14"/>
        <v>2.8970791024194555E-2</v>
      </c>
      <c r="O58" s="48">
        <v>106.93</v>
      </c>
      <c r="P58" s="49">
        <f t="shared" si="15"/>
        <v>3.0978466842171239</v>
      </c>
      <c r="Q58" s="49">
        <f t="shared" si="16"/>
        <v>1738.2474614516734</v>
      </c>
      <c r="R58" s="51">
        <f t="shared" si="17"/>
        <v>185.87080105302744</v>
      </c>
    </row>
    <row r="59" spans="1:18" ht="14.25" customHeight="1" x14ac:dyDescent="0.2">
      <c r="A59" s="589"/>
      <c r="B59" s="305">
        <v>51</v>
      </c>
      <c r="C59" s="251" t="s">
        <v>67</v>
      </c>
      <c r="D59" s="50" t="s">
        <v>47</v>
      </c>
      <c r="E59" s="45">
        <v>1</v>
      </c>
      <c r="F59" s="45">
        <v>1984</v>
      </c>
      <c r="G59" s="46">
        <f t="shared" si="12"/>
        <v>1.772</v>
      </c>
      <c r="H59" s="46">
        <v>0</v>
      </c>
      <c r="I59" s="46">
        <v>0</v>
      </c>
      <c r="J59" s="46">
        <v>1.772</v>
      </c>
      <c r="K59" s="44">
        <v>60.09</v>
      </c>
      <c r="L59" s="46">
        <f t="shared" si="13"/>
        <v>1.772</v>
      </c>
      <c r="M59" s="44">
        <v>60.09</v>
      </c>
      <c r="N59" s="47">
        <f t="shared" si="14"/>
        <v>2.9489099683807619E-2</v>
      </c>
      <c r="O59" s="48">
        <v>106.93</v>
      </c>
      <c r="P59" s="49">
        <f t="shared" si="15"/>
        <v>3.1532694291895491</v>
      </c>
      <c r="Q59" s="49">
        <f t="shared" si="16"/>
        <v>1769.3459810284571</v>
      </c>
      <c r="R59" s="51">
        <f t="shared" si="17"/>
        <v>189.19616575137292</v>
      </c>
    </row>
    <row r="60" spans="1:18" ht="13.5" customHeight="1" x14ac:dyDescent="0.2">
      <c r="A60" s="589"/>
      <c r="B60" s="256">
        <v>52</v>
      </c>
      <c r="C60" s="251" t="s">
        <v>56</v>
      </c>
      <c r="D60" s="50" t="s">
        <v>47</v>
      </c>
      <c r="E60" s="45">
        <v>11</v>
      </c>
      <c r="F60" s="45">
        <v>1978</v>
      </c>
      <c r="G60" s="46">
        <f t="shared" si="12"/>
        <v>20.026</v>
      </c>
      <c r="H60" s="46">
        <v>0</v>
      </c>
      <c r="I60" s="46">
        <v>0</v>
      </c>
      <c r="J60" s="46">
        <v>20.026</v>
      </c>
      <c r="K60" s="44">
        <v>669.02</v>
      </c>
      <c r="L60" s="46">
        <f t="shared" si="13"/>
        <v>20.026</v>
      </c>
      <c r="M60" s="44">
        <v>669.02</v>
      </c>
      <c r="N60" s="47">
        <f t="shared" si="14"/>
        <v>2.9933335326298167E-2</v>
      </c>
      <c r="O60" s="48">
        <v>106.93</v>
      </c>
      <c r="P60" s="49">
        <f t="shared" si="15"/>
        <v>3.2007715464410631</v>
      </c>
      <c r="Q60" s="49">
        <f t="shared" si="16"/>
        <v>1796.00011957789</v>
      </c>
      <c r="R60" s="51">
        <f t="shared" si="17"/>
        <v>192.04629278646379</v>
      </c>
    </row>
    <row r="61" spans="1:18" ht="13.5" customHeight="1" x14ac:dyDescent="0.2">
      <c r="A61" s="589"/>
      <c r="B61" s="256">
        <v>53</v>
      </c>
      <c r="C61" s="253" t="s">
        <v>79</v>
      </c>
      <c r="D61" s="44" t="s">
        <v>47</v>
      </c>
      <c r="E61" s="209">
        <v>16</v>
      </c>
      <c r="F61" s="209">
        <v>1978</v>
      </c>
      <c r="G61" s="46">
        <f t="shared" si="12"/>
        <v>14.756</v>
      </c>
      <c r="H61" s="210">
        <v>0</v>
      </c>
      <c r="I61" s="210">
        <v>0</v>
      </c>
      <c r="J61" s="210">
        <v>14.756</v>
      </c>
      <c r="K61" s="210">
        <v>492.25</v>
      </c>
      <c r="L61" s="210">
        <f t="shared" si="13"/>
        <v>14.756</v>
      </c>
      <c r="M61" s="210">
        <v>492.25</v>
      </c>
      <c r="N61" s="47">
        <f t="shared" si="14"/>
        <v>2.9976637887252414E-2</v>
      </c>
      <c r="O61" s="48">
        <v>106.93</v>
      </c>
      <c r="P61" s="49">
        <f t="shared" si="15"/>
        <v>3.2054018892839009</v>
      </c>
      <c r="Q61" s="213">
        <f t="shared" si="16"/>
        <v>1798.5982732351449</v>
      </c>
      <c r="R61" s="51">
        <f t="shared" si="17"/>
        <v>192.32411335703404</v>
      </c>
    </row>
    <row r="62" spans="1:18" ht="13.5" customHeight="1" x14ac:dyDescent="0.2">
      <c r="A62" s="589"/>
      <c r="B62" s="346">
        <v>54</v>
      </c>
      <c r="C62" s="252" t="s">
        <v>69</v>
      </c>
      <c r="D62" s="50" t="s">
        <v>47</v>
      </c>
      <c r="E62" s="209">
        <v>24</v>
      </c>
      <c r="F62" s="209">
        <v>1964</v>
      </c>
      <c r="G62" s="46">
        <f t="shared" si="12"/>
        <v>28.81</v>
      </c>
      <c r="H62" s="210">
        <v>0</v>
      </c>
      <c r="I62" s="210">
        <v>0.24399999999999999</v>
      </c>
      <c r="J62" s="210">
        <v>28.565999999999999</v>
      </c>
      <c r="K62" s="211">
        <v>940.14</v>
      </c>
      <c r="L62" s="210">
        <f t="shared" si="13"/>
        <v>28.565999999999999</v>
      </c>
      <c r="M62" s="211">
        <v>940.14</v>
      </c>
      <c r="N62" s="47">
        <f t="shared" si="14"/>
        <v>3.038483630097645E-2</v>
      </c>
      <c r="O62" s="48">
        <v>106.93</v>
      </c>
      <c r="P62" s="213">
        <f t="shared" si="15"/>
        <v>3.2490505456634122</v>
      </c>
      <c r="Q62" s="213">
        <f t="shared" si="16"/>
        <v>1823.0901780585871</v>
      </c>
      <c r="R62" s="214">
        <f t="shared" si="17"/>
        <v>194.94303273980475</v>
      </c>
    </row>
    <row r="63" spans="1:18" ht="13.5" customHeight="1" x14ac:dyDescent="0.2">
      <c r="A63" s="589"/>
      <c r="B63" s="256">
        <v>55</v>
      </c>
      <c r="C63" s="253" t="s">
        <v>76</v>
      </c>
      <c r="D63" s="44" t="s">
        <v>47</v>
      </c>
      <c r="E63" s="209">
        <v>4</v>
      </c>
      <c r="F63" s="209">
        <v>1973</v>
      </c>
      <c r="G63" s="46">
        <f t="shared" si="12"/>
        <v>5.4610000000000003</v>
      </c>
      <c r="H63" s="210">
        <v>0</v>
      </c>
      <c r="I63" s="210">
        <v>0</v>
      </c>
      <c r="J63" s="210">
        <v>5.4610000000000003</v>
      </c>
      <c r="K63" s="210">
        <v>174.77</v>
      </c>
      <c r="L63" s="210">
        <f t="shared" si="13"/>
        <v>5.4610000000000003</v>
      </c>
      <c r="M63" s="210">
        <v>174.77</v>
      </c>
      <c r="N63" s="47">
        <f t="shared" si="14"/>
        <v>3.1246781484236427E-2</v>
      </c>
      <c r="O63" s="48">
        <v>106.93</v>
      </c>
      <c r="P63" s="213">
        <f t="shared" si="15"/>
        <v>3.3412183441094014</v>
      </c>
      <c r="Q63" s="213">
        <f t="shared" si="16"/>
        <v>1874.8068890541856</v>
      </c>
      <c r="R63" s="214">
        <f t="shared" si="17"/>
        <v>200.47310064656406</v>
      </c>
    </row>
    <row r="64" spans="1:18" ht="13.5" customHeight="1" x14ac:dyDescent="0.2">
      <c r="A64" s="589"/>
      <c r="B64" s="305">
        <v>56</v>
      </c>
      <c r="C64" s="252" t="s">
        <v>100</v>
      </c>
      <c r="D64" s="50" t="s">
        <v>47</v>
      </c>
      <c r="E64" s="209">
        <v>6</v>
      </c>
      <c r="F64" s="209"/>
      <c r="G64" s="46">
        <f t="shared" si="12"/>
        <v>7.24</v>
      </c>
      <c r="H64" s="210">
        <v>0</v>
      </c>
      <c r="I64" s="210">
        <v>0</v>
      </c>
      <c r="J64" s="210">
        <v>7.24</v>
      </c>
      <c r="K64" s="211">
        <v>220.29</v>
      </c>
      <c r="L64" s="210">
        <f t="shared" si="13"/>
        <v>7.24</v>
      </c>
      <c r="M64" s="211">
        <v>220.29</v>
      </c>
      <c r="N64" s="47">
        <f t="shared" si="14"/>
        <v>3.2865767851468518E-2</v>
      </c>
      <c r="O64" s="48">
        <v>106.93</v>
      </c>
      <c r="P64" s="213">
        <f t="shared" si="15"/>
        <v>3.5143365563575286</v>
      </c>
      <c r="Q64" s="213">
        <f t="shared" si="16"/>
        <v>1971.9460710881112</v>
      </c>
      <c r="R64" s="214">
        <f t="shared" si="17"/>
        <v>210.86019338145175</v>
      </c>
    </row>
    <row r="65" spans="1:18" ht="12.75" customHeight="1" thickBot="1" x14ac:dyDescent="0.25">
      <c r="A65" s="590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12"/>
        <v>5.7220000000000004</v>
      </c>
      <c r="H65" s="54">
        <v>0</v>
      </c>
      <c r="I65" s="54">
        <v>0</v>
      </c>
      <c r="J65" s="54">
        <v>5.7220000000000004</v>
      </c>
      <c r="K65" s="54">
        <v>108.3</v>
      </c>
      <c r="L65" s="54">
        <f t="shared" si="13"/>
        <v>5.7220000000000004</v>
      </c>
      <c r="M65" s="54">
        <v>108.3</v>
      </c>
      <c r="N65" s="55">
        <f t="shared" si="14"/>
        <v>5.2834718374884584E-2</v>
      </c>
      <c r="O65" s="56">
        <v>106.93</v>
      </c>
      <c r="P65" s="57">
        <f t="shared" si="15"/>
        <v>5.6496164358264087</v>
      </c>
      <c r="Q65" s="57">
        <f t="shared" si="16"/>
        <v>3170.0831024930749</v>
      </c>
      <c r="R65" s="58">
        <f t="shared" si="17"/>
        <v>338.97698614958455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136.36374136617181</v>
      </c>
    </row>
  </sheetData>
  <sortState xmlns:xlrd2="http://schemas.microsoft.com/office/spreadsheetml/2017/richdata2" ref="B10:R65">
    <sortCondition ref="N10:N65"/>
  </sortState>
  <mergeCells count="23">
    <mergeCell ref="A51:A65"/>
    <mergeCell ref="P5:P6"/>
    <mergeCell ref="Q5:Q6"/>
    <mergeCell ref="R5:R6"/>
    <mergeCell ref="A9:A20"/>
    <mergeCell ref="G5:J5"/>
    <mergeCell ref="K5:K6"/>
    <mergeCell ref="L5:L6"/>
    <mergeCell ref="M5:M6"/>
    <mergeCell ref="N5:N6"/>
    <mergeCell ref="O5:O6"/>
    <mergeCell ref="A21:A35"/>
    <mergeCell ref="A36:A50"/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9030-E6E9-4214-B478-3865328077D8}">
  <dimension ref="A1:V1048575"/>
  <sheetViews>
    <sheetView topLeftCell="A2" workbookViewId="0">
      <selection activeCell="I75" sqref="I75"/>
    </sheetView>
  </sheetViews>
  <sheetFormatPr defaultRowHeight="11.25" x14ac:dyDescent="0.2"/>
  <cols>
    <col min="1" max="1" width="28.5703125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172</v>
      </c>
      <c r="B2" s="611"/>
      <c r="C2" s="611"/>
      <c r="D2" s="611"/>
      <c r="E2" s="611"/>
      <c r="F2" s="612"/>
      <c r="G2" s="483">
        <v>-9.5</v>
      </c>
      <c r="H2" s="2" t="s">
        <v>1</v>
      </c>
      <c r="J2" s="119"/>
    </row>
    <row r="3" spans="1:18" ht="18.75" customHeight="1" thickBot="1" x14ac:dyDescent="0.25">
      <c r="A3" s="613" t="s">
        <v>173</v>
      </c>
      <c r="B3" s="613"/>
      <c r="C3" s="613"/>
      <c r="D3" s="613"/>
      <c r="E3" s="613"/>
      <c r="F3" s="613"/>
      <c r="G3" s="482">
        <v>852.5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174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22.5" customHeight="1" x14ac:dyDescent="0.2">
      <c r="A9" s="625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49.671999999999997</v>
      </c>
      <c r="H9" s="62">
        <v>3.1619999999999999</v>
      </c>
      <c r="I9" s="62">
        <v>10.353999999999999</v>
      </c>
      <c r="J9" s="62">
        <v>36.155999999999999</v>
      </c>
      <c r="K9" s="62">
        <v>3530.28</v>
      </c>
      <c r="L9" s="62">
        <f t="shared" ref="L9" si="1">J9</f>
        <v>36.155999999999999</v>
      </c>
      <c r="M9" s="62">
        <v>3530.28</v>
      </c>
      <c r="N9" s="479">
        <f t="shared" ref="N9:N40" si="2">L9/M9</f>
        <v>1.0241680546585539E-2</v>
      </c>
      <c r="O9" s="82">
        <v>118.7</v>
      </c>
      <c r="P9" s="65">
        <f t="shared" ref="P9:P40" si="3">N9*O9</f>
        <v>1.2156874808797034</v>
      </c>
      <c r="Q9" s="65">
        <f t="shared" ref="Q9:Q40" si="4">N9*60*1000</f>
        <v>614.5008327951324</v>
      </c>
      <c r="R9" s="66">
        <f t="shared" ref="R9" si="5">Q9*O9/1000</f>
        <v>72.941248852782209</v>
      </c>
    </row>
    <row r="10" spans="1:18" ht="21.75" customHeight="1" x14ac:dyDescent="0.2">
      <c r="A10" s="626"/>
      <c r="B10" s="364">
        <v>2</v>
      </c>
      <c r="C10" s="275" t="s">
        <v>30</v>
      </c>
      <c r="D10" s="67" t="s">
        <v>31</v>
      </c>
      <c r="E10" s="68">
        <v>19</v>
      </c>
      <c r="F10" s="68">
        <v>1986</v>
      </c>
      <c r="G10" s="69">
        <f t="shared" ref="G10:G41" si="6">H10+I10+J10</f>
        <v>13.061</v>
      </c>
      <c r="H10" s="69">
        <v>0</v>
      </c>
      <c r="I10" s="69">
        <v>0</v>
      </c>
      <c r="J10" s="69">
        <v>13.061</v>
      </c>
      <c r="K10" s="69">
        <v>1120.5999999999999</v>
      </c>
      <c r="L10" s="69">
        <f t="shared" ref="L10:L41" si="7">J10</f>
        <v>13.061</v>
      </c>
      <c r="M10" s="69">
        <v>1120.5999999999999</v>
      </c>
      <c r="N10" s="165">
        <f t="shared" si="2"/>
        <v>1.1655363198286634E-2</v>
      </c>
      <c r="O10" s="84">
        <v>118.7</v>
      </c>
      <c r="P10" s="71">
        <f t="shared" si="3"/>
        <v>1.3834916116366234</v>
      </c>
      <c r="Q10" s="71">
        <f t="shared" si="4"/>
        <v>699.32179189719795</v>
      </c>
      <c r="R10" s="72">
        <f t="shared" ref="R10:R41" si="8">Q10*O10/1000</f>
        <v>83.009496698197395</v>
      </c>
    </row>
    <row r="11" spans="1:18" ht="21" customHeight="1" x14ac:dyDescent="0.2">
      <c r="A11" s="626"/>
      <c r="B11" s="364">
        <v>3</v>
      </c>
      <c r="C11" s="383" t="s">
        <v>48</v>
      </c>
      <c r="D11" s="73" t="s">
        <v>31</v>
      </c>
      <c r="E11" s="75">
        <v>75</v>
      </c>
      <c r="F11" s="75">
        <v>1983</v>
      </c>
      <c r="G11" s="69">
        <f t="shared" si="6"/>
        <v>56.173999999999999</v>
      </c>
      <c r="H11" s="69">
        <v>3.468</v>
      </c>
      <c r="I11" s="69">
        <v>12.23</v>
      </c>
      <c r="J11" s="69">
        <v>40.475999999999999</v>
      </c>
      <c r="K11" s="69">
        <v>3467.27</v>
      </c>
      <c r="L11" s="69">
        <f t="shared" si="7"/>
        <v>40.475999999999999</v>
      </c>
      <c r="M11" s="69">
        <v>3467.27</v>
      </c>
      <c r="N11" s="70">
        <f t="shared" si="2"/>
        <v>1.1673737551445374E-2</v>
      </c>
      <c r="O11" s="84">
        <v>118.7</v>
      </c>
      <c r="P11" s="71">
        <f t="shared" si="3"/>
        <v>1.3856726473565659</v>
      </c>
      <c r="Q11" s="71">
        <f t="shared" si="4"/>
        <v>700.42425308672239</v>
      </c>
      <c r="R11" s="72">
        <f t="shared" si="8"/>
        <v>83.140358841393947</v>
      </c>
    </row>
    <row r="12" spans="1:18" ht="22.5" customHeight="1" thickBot="1" x14ac:dyDescent="0.25">
      <c r="A12" s="627"/>
      <c r="B12" s="370">
        <v>4</v>
      </c>
      <c r="C12" s="553" t="s">
        <v>50</v>
      </c>
      <c r="D12" s="76" t="s">
        <v>31</v>
      </c>
      <c r="E12" s="77">
        <v>6</v>
      </c>
      <c r="F12" s="77">
        <v>1992</v>
      </c>
      <c r="G12" s="78">
        <f t="shared" si="6"/>
        <v>3.1640000000000001</v>
      </c>
      <c r="H12" s="78">
        <v>0</v>
      </c>
      <c r="I12" s="78">
        <v>0</v>
      </c>
      <c r="J12" s="78">
        <v>3.1640000000000001</v>
      </c>
      <c r="K12" s="78">
        <v>266.81</v>
      </c>
      <c r="L12" s="78">
        <f t="shared" si="7"/>
        <v>3.1640000000000001</v>
      </c>
      <c r="M12" s="78">
        <v>266.81</v>
      </c>
      <c r="N12" s="79">
        <f t="shared" si="2"/>
        <v>1.1858625988531164E-2</v>
      </c>
      <c r="O12" s="272">
        <v>118.7</v>
      </c>
      <c r="P12" s="80">
        <f t="shared" si="3"/>
        <v>1.4076189048386492</v>
      </c>
      <c r="Q12" s="80">
        <f t="shared" si="4"/>
        <v>711.51755931186983</v>
      </c>
      <c r="R12" s="81">
        <f t="shared" si="8"/>
        <v>84.457134290318947</v>
      </c>
    </row>
    <row r="13" spans="1:18" ht="14.25" customHeight="1" x14ac:dyDescent="0.2">
      <c r="A13" s="628" t="s">
        <v>82</v>
      </c>
      <c r="B13" s="358">
        <v>5</v>
      </c>
      <c r="C13" s="315" t="s">
        <v>33</v>
      </c>
      <c r="D13" s="216" t="s">
        <v>31</v>
      </c>
      <c r="E13" s="217">
        <v>55</v>
      </c>
      <c r="F13" s="217">
        <v>1966</v>
      </c>
      <c r="G13" s="218">
        <f t="shared" si="6"/>
        <v>37.28</v>
      </c>
      <c r="H13" s="218">
        <v>0</v>
      </c>
      <c r="I13" s="218">
        <v>0</v>
      </c>
      <c r="J13" s="218">
        <v>37.28</v>
      </c>
      <c r="K13" s="218">
        <v>2582.04</v>
      </c>
      <c r="L13" s="218">
        <f t="shared" si="7"/>
        <v>37.28</v>
      </c>
      <c r="M13" s="218">
        <v>2582.04</v>
      </c>
      <c r="N13" s="219">
        <f t="shared" si="2"/>
        <v>1.4438196154978235E-2</v>
      </c>
      <c r="O13" s="151">
        <v>118.7</v>
      </c>
      <c r="P13" s="220">
        <f t="shared" si="3"/>
        <v>1.7138138835959167</v>
      </c>
      <c r="Q13" s="220">
        <f t="shared" si="4"/>
        <v>866.29176929869413</v>
      </c>
      <c r="R13" s="221">
        <f t="shared" si="8"/>
        <v>102.828833015755</v>
      </c>
    </row>
    <row r="14" spans="1:18" ht="15" customHeight="1" x14ac:dyDescent="0.2">
      <c r="A14" s="629"/>
      <c r="B14" s="294">
        <v>6</v>
      </c>
      <c r="C14" s="291" t="s">
        <v>45</v>
      </c>
      <c r="D14" s="292" t="s">
        <v>31</v>
      </c>
      <c r="E14" s="217">
        <v>18</v>
      </c>
      <c r="F14" s="217">
        <v>1974</v>
      </c>
      <c r="G14" s="218">
        <f t="shared" si="6"/>
        <v>20.198</v>
      </c>
      <c r="H14" s="218">
        <v>0</v>
      </c>
      <c r="I14" s="218">
        <v>0</v>
      </c>
      <c r="J14" s="218">
        <v>20.198</v>
      </c>
      <c r="K14" s="216">
        <v>1390.81</v>
      </c>
      <c r="L14" s="218">
        <f t="shared" si="7"/>
        <v>20.198</v>
      </c>
      <c r="M14" s="216">
        <v>1390.81</v>
      </c>
      <c r="N14" s="219">
        <f t="shared" si="2"/>
        <v>1.4522472516015848E-2</v>
      </c>
      <c r="O14" s="32">
        <v>118.7</v>
      </c>
      <c r="P14" s="220">
        <f t="shared" si="3"/>
        <v>1.7238174876510812</v>
      </c>
      <c r="Q14" s="220">
        <f t="shared" si="4"/>
        <v>871.34835096095082</v>
      </c>
      <c r="R14" s="221">
        <f t="shared" si="8"/>
        <v>103.42904925906487</v>
      </c>
    </row>
    <row r="15" spans="1:18" ht="15.75" customHeight="1" x14ac:dyDescent="0.2">
      <c r="A15" s="629"/>
      <c r="B15" s="294">
        <v>7</v>
      </c>
      <c r="C15" s="554" t="s">
        <v>44</v>
      </c>
      <c r="D15" s="232" t="s">
        <v>31</v>
      </c>
      <c r="E15" s="230">
        <v>50</v>
      </c>
      <c r="F15" s="230">
        <v>1973</v>
      </c>
      <c r="G15" s="231">
        <f t="shared" si="6"/>
        <v>37.186</v>
      </c>
      <c r="H15" s="231">
        <v>0</v>
      </c>
      <c r="I15" s="231">
        <v>0</v>
      </c>
      <c r="J15" s="231">
        <v>37.186</v>
      </c>
      <c r="K15" s="231">
        <v>2549.87</v>
      </c>
      <c r="L15" s="231">
        <f t="shared" si="7"/>
        <v>37.186</v>
      </c>
      <c r="M15" s="231">
        <v>2549.87</v>
      </c>
      <c r="N15" s="31">
        <f t="shared" si="2"/>
        <v>1.4583488570005531E-2</v>
      </c>
      <c r="O15" s="32">
        <v>118.7</v>
      </c>
      <c r="P15" s="234">
        <f t="shared" si="3"/>
        <v>1.7310600932596565</v>
      </c>
      <c r="Q15" s="234">
        <f t="shared" si="4"/>
        <v>875.00931420033191</v>
      </c>
      <c r="R15" s="235">
        <f t="shared" si="8"/>
        <v>103.8636055955794</v>
      </c>
    </row>
    <row r="16" spans="1:18" ht="15" customHeight="1" x14ac:dyDescent="0.2">
      <c r="A16" s="629"/>
      <c r="B16" s="294">
        <v>8</v>
      </c>
      <c r="C16" s="223" t="s">
        <v>32</v>
      </c>
      <c r="D16" s="34" t="s">
        <v>31</v>
      </c>
      <c r="E16" s="29">
        <v>85</v>
      </c>
      <c r="F16" s="29">
        <v>1969</v>
      </c>
      <c r="G16" s="30">
        <f t="shared" si="6"/>
        <v>56.274999999999999</v>
      </c>
      <c r="H16" s="30">
        <v>0</v>
      </c>
      <c r="I16" s="30">
        <v>0</v>
      </c>
      <c r="J16" s="30">
        <v>56.274999999999999</v>
      </c>
      <c r="K16" s="30">
        <v>3845.22</v>
      </c>
      <c r="L16" s="30">
        <f t="shared" si="7"/>
        <v>56.274999999999999</v>
      </c>
      <c r="M16" s="30">
        <v>3845.22</v>
      </c>
      <c r="N16" s="219">
        <f t="shared" si="2"/>
        <v>1.4635053390963326E-2</v>
      </c>
      <c r="O16" s="32">
        <v>118.7</v>
      </c>
      <c r="P16" s="33">
        <f t="shared" si="3"/>
        <v>1.737180837507347</v>
      </c>
      <c r="Q16" s="33">
        <f t="shared" si="4"/>
        <v>878.10320345779962</v>
      </c>
      <c r="R16" s="42">
        <f t="shared" si="8"/>
        <v>104.23085025044082</v>
      </c>
    </row>
    <row r="17" spans="1:22" ht="15" customHeight="1" x14ac:dyDescent="0.2">
      <c r="A17" s="629"/>
      <c r="B17" s="290">
        <v>9</v>
      </c>
      <c r="C17" s="224" t="s">
        <v>36</v>
      </c>
      <c r="D17" s="28" t="s">
        <v>31</v>
      </c>
      <c r="E17" s="29">
        <v>8</v>
      </c>
      <c r="F17" s="29">
        <v>1975</v>
      </c>
      <c r="G17" s="30">
        <f t="shared" si="6"/>
        <v>7.6070000000000002</v>
      </c>
      <c r="H17" s="30">
        <v>0</v>
      </c>
      <c r="I17" s="30">
        <v>0</v>
      </c>
      <c r="J17" s="30">
        <v>7.6070000000000002</v>
      </c>
      <c r="K17" s="30">
        <v>488.96</v>
      </c>
      <c r="L17" s="30">
        <f t="shared" si="7"/>
        <v>7.6070000000000002</v>
      </c>
      <c r="M17" s="30">
        <v>488.96</v>
      </c>
      <c r="N17" s="31">
        <f t="shared" si="2"/>
        <v>1.5557509816753927E-2</v>
      </c>
      <c r="O17" s="32">
        <v>118.7</v>
      </c>
      <c r="P17" s="33">
        <f t="shared" si="3"/>
        <v>1.8466764152486912</v>
      </c>
      <c r="Q17" s="33">
        <f t="shared" si="4"/>
        <v>933.45058900523554</v>
      </c>
      <c r="R17" s="42">
        <f t="shared" si="8"/>
        <v>110.80058491492146</v>
      </c>
    </row>
    <row r="18" spans="1:22" ht="14.25" customHeight="1" thickBot="1" x14ac:dyDescent="0.25">
      <c r="A18" s="633"/>
      <c r="B18" s="298">
        <v>10</v>
      </c>
      <c r="C18" s="484" t="s">
        <v>34</v>
      </c>
      <c r="D18" s="258" t="s">
        <v>31</v>
      </c>
      <c r="E18" s="260">
        <v>47</v>
      </c>
      <c r="F18" s="260">
        <v>1964</v>
      </c>
      <c r="G18" s="261">
        <f t="shared" si="6"/>
        <v>31.709</v>
      </c>
      <c r="H18" s="261">
        <v>0</v>
      </c>
      <c r="I18" s="261">
        <v>0</v>
      </c>
      <c r="J18" s="261">
        <v>31.709</v>
      </c>
      <c r="K18" s="261">
        <v>2012.08</v>
      </c>
      <c r="L18" s="261">
        <f t="shared" si="7"/>
        <v>31.709</v>
      </c>
      <c r="M18" s="261">
        <v>2012.08</v>
      </c>
      <c r="N18" s="262">
        <f t="shared" si="2"/>
        <v>1.5759313744980321E-2</v>
      </c>
      <c r="O18" s="152">
        <v>118.7</v>
      </c>
      <c r="P18" s="264">
        <f t="shared" si="3"/>
        <v>1.8706305415291642</v>
      </c>
      <c r="Q18" s="264">
        <f t="shared" si="4"/>
        <v>945.55882469881919</v>
      </c>
      <c r="R18" s="265">
        <f t="shared" si="8"/>
        <v>112.23783249174984</v>
      </c>
    </row>
    <row r="19" spans="1:22" ht="13.5" customHeight="1" x14ac:dyDescent="0.2">
      <c r="A19" s="630" t="s">
        <v>83</v>
      </c>
      <c r="B19" s="289">
        <v>11</v>
      </c>
      <c r="C19" s="368" t="s">
        <v>38</v>
      </c>
      <c r="D19" s="144" t="s">
        <v>31</v>
      </c>
      <c r="E19" s="145">
        <v>48</v>
      </c>
      <c r="F19" s="145">
        <v>1962</v>
      </c>
      <c r="G19" s="146">
        <f t="shared" si="6"/>
        <v>31.981000000000002</v>
      </c>
      <c r="H19" s="146">
        <v>0</v>
      </c>
      <c r="I19" s="146">
        <v>0</v>
      </c>
      <c r="J19" s="146">
        <v>31.981000000000002</v>
      </c>
      <c r="K19" s="146">
        <v>1908.69</v>
      </c>
      <c r="L19" s="146">
        <f t="shared" si="7"/>
        <v>31.981000000000002</v>
      </c>
      <c r="M19" s="146">
        <v>1908.69</v>
      </c>
      <c r="N19" s="485">
        <f t="shared" si="2"/>
        <v>1.6755471029868654E-2</v>
      </c>
      <c r="O19" s="308">
        <v>118.7</v>
      </c>
      <c r="P19" s="148">
        <f t="shared" si="3"/>
        <v>1.9888744112454093</v>
      </c>
      <c r="Q19" s="148">
        <f t="shared" si="4"/>
        <v>1005.3282617921193</v>
      </c>
      <c r="R19" s="149">
        <f t="shared" si="8"/>
        <v>119.33246467472456</v>
      </c>
    </row>
    <row r="20" spans="1:22" ht="14.25" customHeight="1" x14ac:dyDescent="0.2">
      <c r="A20" s="631"/>
      <c r="B20" s="487">
        <v>12</v>
      </c>
      <c r="C20" s="520" t="s">
        <v>37</v>
      </c>
      <c r="D20" s="90" t="s">
        <v>31</v>
      </c>
      <c r="E20" s="87">
        <v>46</v>
      </c>
      <c r="F20" s="87">
        <v>1960</v>
      </c>
      <c r="G20" s="89">
        <f t="shared" si="6"/>
        <v>31.327000000000002</v>
      </c>
      <c r="H20" s="89">
        <v>0</v>
      </c>
      <c r="I20" s="89">
        <v>0</v>
      </c>
      <c r="J20" s="89">
        <v>31.327000000000002</v>
      </c>
      <c r="K20" s="89">
        <v>1834.68</v>
      </c>
      <c r="L20" s="89">
        <f t="shared" si="7"/>
        <v>31.327000000000002</v>
      </c>
      <c r="M20" s="89">
        <v>1834.68</v>
      </c>
      <c r="N20" s="91">
        <f t="shared" si="2"/>
        <v>1.7074912246277281E-2</v>
      </c>
      <c r="O20" s="104">
        <v>118.7</v>
      </c>
      <c r="P20" s="93">
        <f t="shared" si="3"/>
        <v>2.0267920836331133</v>
      </c>
      <c r="Q20" s="93">
        <f t="shared" si="4"/>
        <v>1024.494734776637</v>
      </c>
      <c r="R20" s="94">
        <f t="shared" si="8"/>
        <v>121.60752501798682</v>
      </c>
    </row>
    <row r="21" spans="1:22" ht="14.25" customHeight="1" x14ac:dyDescent="0.2">
      <c r="A21" s="631"/>
      <c r="B21" s="103">
        <v>13</v>
      </c>
      <c r="C21" s="555" t="s">
        <v>35</v>
      </c>
      <c r="D21" s="492" t="s">
        <v>31</v>
      </c>
      <c r="E21" s="490">
        <v>8</v>
      </c>
      <c r="F21" s="490">
        <v>1966</v>
      </c>
      <c r="G21" s="491">
        <f t="shared" si="6"/>
        <v>6.008</v>
      </c>
      <c r="H21" s="491">
        <v>0</v>
      </c>
      <c r="I21" s="491">
        <v>0</v>
      </c>
      <c r="J21" s="491">
        <v>6.008</v>
      </c>
      <c r="K21" s="491">
        <v>350.21</v>
      </c>
      <c r="L21" s="491">
        <f t="shared" si="7"/>
        <v>6.008</v>
      </c>
      <c r="M21" s="491">
        <v>350.21</v>
      </c>
      <c r="N21" s="485">
        <f t="shared" si="2"/>
        <v>1.7155421033094431E-2</v>
      </c>
      <c r="O21" s="104">
        <v>118.7</v>
      </c>
      <c r="P21" s="493">
        <f t="shared" si="3"/>
        <v>2.0363484766283091</v>
      </c>
      <c r="Q21" s="493">
        <f t="shared" si="4"/>
        <v>1029.325261985666</v>
      </c>
      <c r="R21" s="494">
        <f t="shared" si="8"/>
        <v>122.18090859769855</v>
      </c>
    </row>
    <row r="22" spans="1:22" ht="13.5" customHeight="1" x14ac:dyDescent="0.2">
      <c r="A22" s="631"/>
      <c r="B22" s="103">
        <v>14</v>
      </c>
      <c r="C22" s="240" t="s">
        <v>72</v>
      </c>
      <c r="D22" s="90" t="s">
        <v>31</v>
      </c>
      <c r="E22" s="87">
        <v>33</v>
      </c>
      <c r="F22" s="87">
        <v>1987</v>
      </c>
      <c r="G22" s="89">
        <f t="shared" si="6"/>
        <v>34.106999999999999</v>
      </c>
      <c r="H22" s="89">
        <v>0</v>
      </c>
      <c r="I22" s="89">
        <v>0</v>
      </c>
      <c r="J22" s="89">
        <v>34.106999999999999</v>
      </c>
      <c r="K22" s="90">
        <v>1981.22</v>
      </c>
      <c r="L22" s="89">
        <f t="shared" si="7"/>
        <v>34.106999999999999</v>
      </c>
      <c r="M22" s="90">
        <v>1981.22</v>
      </c>
      <c r="N22" s="91">
        <f t="shared" si="2"/>
        <v>1.7215150260950322E-2</v>
      </c>
      <c r="O22" s="104">
        <v>118.7</v>
      </c>
      <c r="P22" s="93">
        <f t="shared" si="3"/>
        <v>2.0434383359748032</v>
      </c>
      <c r="Q22" s="93">
        <f t="shared" si="4"/>
        <v>1032.9090156570194</v>
      </c>
      <c r="R22" s="94">
        <f t="shared" si="8"/>
        <v>122.6063001584882</v>
      </c>
    </row>
    <row r="23" spans="1:22" ht="15" customHeight="1" x14ac:dyDescent="0.2">
      <c r="A23" s="631"/>
      <c r="B23" s="103">
        <v>15</v>
      </c>
      <c r="C23" s="243" t="s">
        <v>39</v>
      </c>
      <c r="D23" s="90" t="s">
        <v>31</v>
      </c>
      <c r="E23" s="87">
        <v>10</v>
      </c>
      <c r="F23" s="87">
        <v>1997</v>
      </c>
      <c r="G23" s="89">
        <f t="shared" si="6"/>
        <v>14.763</v>
      </c>
      <c r="H23" s="89">
        <v>0</v>
      </c>
      <c r="I23" s="89">
        <v>0</v>
      </c>
      <c r="J23" s="89">
        <v>14.763</v>
      </c>
      <c r="K23" s="89">
        <v>822.7</v>
      </c>
      <c r="L23" s="89">
        <f t="shared" si="7"/>
        <v>14.763</v>
      </c>
      <c r="M23" s="89">
        <v>822.7</v>
      </c>
      <c r="N23" s="91">
        <f t="shared" si="2"/>
        <v>1.7944572748267898E-2</v>
      </c>
      <c r="O23" s="104">
        <v>118.7</v>
      </c>
      <c r="P23" s="93">
        <f t="shared" si="3"/>
        <v>2.1300207852193997</v>
      </c>
      <c r="Q23" s="93">
        <f t="shared" si="4"/>
        <v>1076.6743648960739</v>
      </c>
      <c r="R23" s="94">
        <f t="shared" si="8"/>
        <v>127.80124711316398</v>
      </c>
    </row>
    <row r="24" spans="1:22" ht="15" customHeight="1" x14ac:dyDescent="0.2">
      <c r="A24" s="631"/>
      <c r="B24" s="103">
        <v>16</v>
      </c>
      <c r="C24" s="240" t="s">
        <v>43</v>
      </c>
      <c r="D24" s="90" t="s">
        <v>31</v>
      </c>
      <c r="E24" s="87">
        <v>8</v>
      </c>
      <c r="F24" s="87">
        <v>1966</v>
      </c>
      <c r="G24" s="89">
        <f t="shared" si="6"/>
        <v>6.4059999999999997</v>
      </c>
      <c r="H24" s="89">
        <v>0</v>
      </c>
      <c r="I24" s="89">
        <v>0</v>
      </c>
      <c r="J24" s="89">
        <v>6.4059999999999997</v>
      </c>
      <c r="K24" s="89">
        <v>353.96</v>
      </c>
      <c r="L24" s="89">
        <f t="shared" si="7"/>
        <v>6.4059999999999997</v>
      </c>
      <c r="M24" s="89">
        <v>353.96</v>
      </c>
      <c r="N24" s="91">
        <f t="shared" si="2"/>
        <v>1.8098090179681319E-2</v>
      </c>
      <c r="O24" s="104">
        <v>118.7</v>
      </c>
      <c r="P24" s="93">
        <f t="shared" si="3"/>
        <v>2.1482433043281728</v>
      </c>
      <c r="Q24" s="93">
        <f t="shared" si="4"/>
        <v>1085.8854107808791</v>
      </c>
      <c r="R24" s="94">
        <f t="shared" si="8"/>
        <v>128.89459825969035</v>
      </c>
    </row>
    <row r="25" spans="1:22" ht="15" customHeight="1" x14ac:dyDescent="0.2">
      <c r="A25" s="631"/>
      <c r="B25" s="289">
        <v>17</v>
      </c>
      <c r="C25" s="511" t="s">
        <v>89</v>
      </c>
      <c r="D25" s="516" t="s">
        <v>31</v>
      </c>
      <c r="E25" s="514">
        <v>24</v>
      </c>
      <c r="F25" s="514">
        <v>1998</v>
      </c>
      <c r="G25" s="515">
        <f t="shared" si="6"/>
        <v>24.529</v>
      </c>
      <c r="H25" s="515">
        <v>0</v>
      </c>
      <c r="I25" s="515">
        <v>0</v>
      </c>
      <c r="J25" s="515">
        <v>24.529</v>
      </c>
      <c r="K25" s="515">
        <v>1274.6600000000001</v>
      </c>
      <c r="L25" s="515">
        <f t="shared" si="7"/>
        <v>24.529</v>
      </c>
      <c r="M25" s="515">
        <v>1274.6600000000001</v>
      </c>
      <c r="N25" s="91">
        <f t="shared" si="2"/>
        <v>1.9243562989346177E-2</v>
      </c>
      <c r="O25" s="104">
        <v>118.7</v>
      </c>
      <c r="P25" s="517">
        <f t="shared" si="3"/>
        <v>2.2842109268353914</v>
      </c>
      <c r="Q25" s="517">
        <f t="shared" si="4"/>
        <v>1154.6137793607706</v>
      </c>
      <c r="R25" s="518">
        <f t="shared" si="8"/>
        <v>137.05265561012348</v>
      </c>
    </row>
    <row r="26" spans="1:22" ht="15" customHeight="1" x14ac:dyDescent="0.25">
      <c r="A26" s="631"/>
      <c r="B26" s="246">
        <v>18</v>
      </c>
      <c r="C26" s="228" t="s">
        <v>71</v>
      </c>
      <c r="D26" s="90" t="s">
        <v>31</v>
      </c>
      <c r="E26" s="87">
        <v>12</v>
      </c>
      <c r="F26" s="87">
        <v>1965</v>
      </c>
      <c r="G26" s="89">
        <f t="shared" si="6"/>
        <v>11.154999999999999</v>
      </c>
      <c r="H26" s="89">
        <v>0</v>
      </c>
      <c r="I26" s="89">
        <v>0</v>
      </c>
      <c r="J26" s="89">
        <v>11.154999999999999</v>
      </c>
      <c r="K26" s="90">
        <v>539.38</v>
      </c>
      <c r="L26" s="89">
        <f t="shared" si="7"/>
        <v>11.154999999999999</v>
      </c>
      <c r="M26" s="90">
        <v>539.38</v>
      </c>
      <c r="N26" s="91">
        <f t="shared" si="2"/>
        <v>2.068115243427639E-2</v>
      </c>
      <c r="O26" s="104">
        <v>118.7</v>
      </c>
      <c r="P26" s="93">
        <f t="shared" si="3"/>
        <v>2.4548527939486076</v>
      </c>
      <c r="Q26" s="93">
        <f t="shared" si="4"/>
        <v>1240.8691460565835</v>
      </c>
      <c r="R26" s="94">
        <f t="shared" si="8"/>
        <v>147.29116763691647</v>
      </c>
      <c r="V26"/>
    </row>
    <row r="27" spans="1:22" s="19" customFormat="1" ht="15" customHeight="1" x14ac:dyDescent="0.2">
      <c r="A27" s="631"/>
      <c r="B27" s="246">
        <v>19</v>
      </c>
      <c r="C27" s="240" t="s">
        <v>53</v>
      </c>
      <c r="D27" s="88" t="s">
        <v>31</v>
      </c>
      <c r="E27" s="87">
        <v>7</v>
      </c>
      <c r="F27" s="87">
        <v>1964</v>
      </c>
      <c r="G27" s="89">
        <f t="shared" si="6"/>
        <v>6.4589999999999996</v>
      </c>
      <c r="H27" s="89">
        <v>0</v>
      </c>
      <c r="I27" s="89">
        <v>0</v>
      </c>
      <c r="J27" s="89">
        <v>6.4589999999999996</v>
      </c>
      <c r="K27" s="90">
        <v>310.77</v>
      </c>
      <c r="L27" s="89">
        <f t="shared" si="7"/>
        <v>6.4589999999999996</v>
      </c>
      <c r="M27" s="90">
        <v>310.77</v>
      </c>
      <c r="N27" s="91">
        <f t="shared" si="2"/>
        <v>2.078385944589246E-2</v>
      </c>
      <c r="O27" s="104">
        <v>118.7</v>
      </c>
      <c r="P27" s="93">
        <f t="shared" si="3"/>
        <v>2.4670441162274352</v>
      </c>
      <c r="Q27" s="93">
        <f t="shared" si="4"/>
        <v>1247.0315667535476</v>
      </c>
      <c r="R27" s="94">
        <f t="shared" si="8"/>
        <v>148.02264697364609</v>
      </c>
      <c r="S27" s="18"/>
      <c r="T27" s="18"/>
      <c r="U27" s="18"/>
    </row>
    <row r="28" spans="1:22" ht="14.25" customHeight="1" x14ac:dyDescent="0.2">
      <c r="A28" s="631"/>
      <c r="B28" s="246">
        <v>20</v>
      </c>
      <c r="C28" s="242" t="s">
        <v>40</v>
      </c>
      <c r="D28" s="144" t="s">
        <v>31</v>
      </c>
      <c r="E28" s="145">
        <v>18</v>
      </c>
      <c r="F28" s="145"/>
      <c r="G28" s="146">
        <f t="shared" si="6"/>
        <v>17.544</v>
      </c>
      <c r="H28" s="146">
        <v>2.3460000000000001</v>
      </c>
      <c r="I28" s="146">
        <v>0.183</v>
      </c>
      <c r="J28" s="146">
        <v>15.015000000000001</v>
      </c>
      <c r="K28" s="144">
        <v>704.53</v>
      </c>
      <c r="L28" s="146">
        <f t="shared" si="7"/>
        <v>15.015000000000001</v>
      </c>
      <c r="M28" s="144">
        <v>704.53</v>
      </c>
      <c r="N28" s="147">
        <f t="shared" si="2"/>
        <v>2.1312080394021549E-2</v>
      </c>
      <c r="O28" s="215">
        <v>118.7</v>
      </c>
      <c r="P28" s="148">
        <f t="shared" si="3"/>
        <v>2.5297439427703581</v>
      </c>
      <c r="Q28" s="148">
        <f t="shared" si="4"/>
        <v>1278.7248236412929</v>
      </c>
      <c r="R28" s="149">
        <f t="shared" si="8"/>
        <v>151.78463656622148</v>
      </c>
    </row>
    <row r="29" spans="1:22" ht="15.75" customHeight="1" x14ac:dyDescent="0.2">
      <c r="A29" s="631"/>
      <c r="B29" s="289">
        <v>21</v>
      </c>
      <c r="C29" s="228" t="s">
        <v>60</v>
      </c>
      <c r="D29" s="88" t="s">
        <v>47</v>
      </c>
      <c r="E29" s="87">
        <v>1</v>
      </c>
      <c r="F29" s="87"/>
      <c r="G29" s="89">
        <f t="shared" si="6"/>
        <v>1.0269999999999999</v>
      </c>
      <c r="H29" s="89">
        <v>0</v>
      </c>
      <c r="I29" s="89">
        <v>0</v>
      </c>
      <c r="J29" s="89">
        <v>1.0269999999999999</v>
      </c>
      <c r="K29" s="90">
        <v>47</v>
      </c>
      <c r="L29" s="89">
        <f t="shared" si="7"/>
        <v>1.0269999999999999</v>
      </c>
      <c r="M29" s="90">
        <v>47</v>
      </c>
      <c r="N29" s="91">
        <f t="shared" si="2"/>
        <v>2.1851063829787232E-2</v>
      </c>
      <c r="O29" s="104">
        <v>118.7</v>
      </c>
      <c r="P29" s="93">
        <f t="shared" si="3"/>
        <v>2.5937212765957445</v>
      </c>
      <c r="Q29" s="93">
        <f t="shared" si="4"/>
        <v>1311.063829787234</v>
      </c>
      <c r="R29" s="94">
        <f t="shared" si="8"/>
        <v>155.62327659574467</v>
      </c>
    </row>
    <row r="30" spans="1:22" ht="15" customHeight="1" x14ac:dyDescent="0.2">
      <c r="A30" s="631"/>
      <c r="B30" s="246">
        <v>22</v>
      </c>
      <c r="C30" s="240" t="s">
        <v>99</v>
      </c>
      <c r="D30" s="88" t="s">
        <v>47</v>
      </c>
      <c r="E30" s="87">
        <v>8</v>
      </c>
      <c r="F30" s="87"/>
      <c r="G30" s="89">
        <f t="shared" si="6"/>
        <v>11.099</v>
      </c>
      <c r="H30" s="89">
        <v>0</v>
      </c>
      <c r="I30" s="89">
        <v>0</v>
      </c>
      <c r="J30" s="89">
        <v>11.099</v>
      </c>
      <c r="K30" s="90">
        <v>488.96</v>
      </c>
      <c r="L30" s="89">
        <f t="shared" si="7"/>
        <v>11.099</v>
      </c>
      <c r="M30" s="90">
        <v>488.96</v>
      </c>
      <c r="N30" s="91">
        <f t="shared" si="2"/>
        <v>2.269919829842932E-2</v>
      </c>
      <c r="O30" s="104">
        <v>118.7</v>
      </c>
      <c r="P30" s="93">
        <f t="shared" si="3"/>
        <v>2.6943948380235603</v>
      </c>
      <c r="Q30" s="93">
        <f t="shared" si="4"/>
        <v>1361.9518979057593</v>
      </c>
      <c r="R30" s="94">
        <f t="shared" si="8"/>
        <v>161.66369028141364</v>
      </c>
    </row>
    <row r="31" spans="1:22" ht="15.75" customHeight="1" x14ac:dyDescent="0.2">
      <c r="A31" s="631"/>
      <c r="B31" s="246">
        <v>23</v>
      </c>
      <c r="C31" s="240" t="s">
        <v>101</v>
      </c>
      <c r="D31" s="88" t="s">
        <v>47</v>
      </c>
      <c r="E31" s="87">
        <v>12</v>
      </c>
      <c r="F31" s="87"/>
      <c r="G31" s="89">
        <f t="shared" si="6"/>
        <v>17.850999999999999</v>
      </c>
      <c r="H31" s="89">
        <v>0</v>
      </c>
      <c r="I31" s="89">
        <v>0</v>
      </c>
      <c r="J31" s="89">
        <v>17.850999999999999</v>
      </c>
      <c r="K31" s="90">
        <v>731.56</v>
      </c>
      <c r="L31" s="89">
        <f t="shared" si="7"/>
        <v>17.850999999999999</v>
      </c>
      <c r="M31" s="90">
        <v>731.56</v>
      </c>
      <c r="N31" s="91">
        <f t="shared" si="2"/>
        <v>2.4401279457597465E-2</v>
      </c>
      <c r="O31" s="104">
        <v>118.7</v>
      </c>
      <c r="P31" s="93">
        <f t="shared" si="3"/>
        <v>2.8964318716168189</v>
      </c>
      <c r="Q31" s="93">
        <f t="shared" si="4"/>
        <v>1464.0767674558479</v>
      </c>
      <c r="R31" s="94">
        <f t="shared" si="8"/>
        <v>173.78591229700913</v>
      </c>
    </row>
    <row r="32" spans="1:22" ht="15" customHeight="1" x14ac:dyDescent="0.2">
      <c r="A32" s="631"/>
      <c r="B32" s="289">
        <v>24</v>
      </c>
      <c r="C32" s="242" t="s">
        <v>54</v>
      </c>
      <c r="D32" s="143" t="s">
        <v>47</v>
      </c>
      <c r="E32" s="145">
        <v>18</v>
      </c>
      <c r="F32" s="145">
        <v>1964</v>
      </c>
      <c r="G32" s="146">
        <f t="shared" si="6"/>
        <v>20.535</v>
      </c>
      <c r="H32" s="146">
        <v>0</v>
      </c>
      <c r="I32" s="146">
        <v>0</v>
      </c>
      <c r="J32" s="146">
        <v>20.535</v>
      </c>
      <c r="K32" s="144">
        <v>801.57</v>
      </c>
      <c r="L32" s="146">
        <f t="shared" si="7"/>
        <v>20.535</v>
      </c>
      <c r="M32" s="144">
        <v>801.57</v>
      </c>
      <c r="N32" s="147">
        <f t="shared" si="2"/>
        <v>2.5618473745274897E-2</v>
      </c>
      <c r="O32" s="104">
        <v>118.7</v>
      </c>
      <c r="P32" s="148">
        <f t="shared" si="3"/>
        <v>3.0409128335641302</v>
      </c>
      <c r="Q32" s="148">
        <f t="shared" si="4"/>
        <v>1537.1084247164938</v>
      </c>
      <c r="R32" s="149">
        <f t="shared" si="8"/>
        <v>182.45477001384782</v>
      </c>
    </row>
    <row r="33" spans="1:18" s="19" customFormat="1" ht="15" customHeight="1" x14ac:dyDescent="0.2">
      <c r="A33" s="631"/>
      <c r="B33" s="246">
        <v>25</v>
      </c>
      <c r="C33" s="243" t="s">
        <v>46</v>
      </c>
      <c r="D33" s="128" t="s">
        <v>47</v>
      </c>
      <c r="E33" s="87">
        <v>18</v>
      </c>
      <c r="F33" s="87">
        <v>1973</v>
      </c>
      <c r="G33" s="89">
        <f t="shared" si="6"/>
        <v>34.902999999999999</v>
      </c>
      <c r="H33" s="89">
        <v>0</v>
      </c>
      <c r="I33" s="89">
        <v>0</v>
      </c>
      <c r="J33" s="89">
        <v>34.902999999999999</v>
      </c>
      <c r="K33" s="89">
        <v>1319.16</v>
      </c>
      <c r="L33" s="89">
        <f t="shared" si="7"/>
        <v>34.902999999999999</v>
      </c>
      <c r="M33" s="89">
        <v>1319.16</v>
      </c>
      <c r="N33" s="91">
        <f t="shared" si="2"/>
        <v>2.645850389641893E-2</v>
      </c>
      <c r="O33" s="104">
        <v>118.7</v>
      </c>
      <c r="P33" s="93">
        <f t="shared" si="3"/>
        <v>3.140624412504927</v>
      </c>
      <c r="Q33" s="93">
        <f t="shared" si="4"/>
        <v>1587.5102337851358</v>
      </c>
      <c r="R33" s="94">
        <f t="shared" si="8"/>
        <v>188.43746475029562</v>
      </c>
    </row>
    <row r="34" spans="1:18" ht="14.25" customHeight="1" x14ac:dyDescent="0.2">
      <c r="A34" s="631"/>
      <c r="B34" s="246">
        <v>26</v>
      </c>
      <c r="C34" s="242" t="s">
        <v>85</v>
      </c>
      <c r="D34" s="144" t="s">
        <v>47</v>
      </c>
      <c r="E34" s="145">
        <v>20</v>
      </c>
      <c r="F34" s="145">
        <v>1988</v>
      </c>
      <c r="G34" s="146">
        <f t="shared" si="6"/>
        <v>19.954000000000001</v>
      </c>
      <c r="H34" s="146">
        <v>0</v>
      </c>
      <c r="I34" s="146">
        <v>0</v>
      </c>
      <c r="J34" s="146">
        <v>19.954000000000001</v>
      </c>
      <c r="K34" s="146">
        <v>1073.3399999999999</v>
      </c>
      <c r="L34" s="146">
        <f t="shared" si="7"/>
        <v>19.954000000000001</v>
      </c>
      <c r="M34" s="146">
        <v>752.43</v>
      </c>
      <c r="N34" s="485">
        <f t="shared" si="2"/>
        <v>2.6519410443496406E-2</v>
      </c>
      <c r="O34" s="104">
        <v>118.7</v>
      </c>
      <c r="P34" s="148">
        <f t="shared" si="3"/>
        <v>3.1478540196430234</v>
      </c>
      <c r="Q34" s="148">
        <f t="shared" si="4"/>
        <v>1591.1646266097844</v>
      </c>
      <c r="R34" s="149">
        <f t="shared" si="8"/>
        <v>188.87124117858141</v>
      </c>
    </row>
    <row r="35" spans="1:18" ht="12.75" customHeight="1" x14ac:dyDescent="0.2">
      <c r="A35" s="631"/>
      <c r="B35" s="246">
        <v>27</v>
      </c>
      <c r="C35" s="240" t="s">
        <v>86</v>
      </c>
      <c r="D35" s="90" t="s">
        <v>47</v>
      </c>
      <c r="E35" s="87">
        <v>32</v>
      </c>
      <c r="F35" s="87"/>
      <c r="G35" s="89">
        <f t="shared" si="6"/>
        <v>46.088000000000001</v>
      </c>
      <c r="H35" s="89">
        <v>0</v>
      </c>
      <c r="I35" s="89">
        <v>0</v>
      </c>
      <c r="J35" s="89">
        <v>46.088000000000001</v>
      </c>
      <c r="K35" s="89">
        <v>1770.01</v>
      </c>
      <c r="L35" s="89">
        <f t="shared" si="7"/>
        <v>46.088000000000001</v>
      </c>
      <c r="M35" s="89">
        <v>1705.02</v>
      </c>
      <c r="N35" s="91">
        <f t="shared" si="2"/>
        <v>2.7030767967531174E-2</v>
      </c>
      <c r="O35" s="104">
        <v>118.7</v>
      </c>
      <c r="P35" s="93">
        <f t="shared" si="3"/>
        <v>3.2085521577459506</v>
      </c>
      <c r="Q35" s="93">
        <f t="shared" si="4"/>
        <v>1621.8460780518703</v>
      </c>
      <c r="R35" s="94">
        <f t="shared" si="8"/>
        <v>192.51312946475701</v>
      </c>
    </row>
    <row r="36" spans="1:18" ht="12.75" customHeight="1" x14ac:dyDescent="0.2">
      <c r="A36" s="631"/>
      <c r="B36" s="289">
        <v>28</v>
      </c>
      <c r="C36" s="240" t="s">
        <v>52</v>
      </c>
      <c r="D36" s="90" t="s">
        <v>47</v>
      </c>
      <c r="E36" s="87">
        <v>17</v>
      </c>
      <c r="F36" s="87">
        <v>1975</v>
      </c>
      <c r="G36" s="89">
        <f t="shared" si="6"/>
        <v>37.776000000000003</v>
      </c>
      <c r="H36" s="89">
        <v>0</v>
      </c>
      <c r="I36" s="89">
        <v>0</v>
      </c>
      <c r="J36" s="89">
        <v>37.776000000000003</v>
      </c>
      <c r="K36" s="89">
        <v>1315.92</v>
      </c>
      <c r="L36" s="89">
        <f t="shared" si="7"/>
        <v>37.776000000000003</v>
      </c>
      <c r="M36" s="89">
        <v>1315.92</v>
      </c>
      <c r="N36" s="91">
        <f t="shared" si="2"/>
        <v>2.8706912274302391E-2</v>
      </c>
      <c r="O36" s="104">
        <v>118.7</v>
      </c>
      <c r="P36" s="93">
        <f t="shared" si="3"/>
        <v>3.4075104869596937</v>
      </c>
      <c r="Q36" s="93">
        <f t="shared" si="4"/>
        <v>1722.4147364581436</v>
      </c>
      <c r="R36" s="94">
        <f t="shared" si="8"/>
        <v>204.45062921758165</v>
      </c>
    </row>
    <row r="37" spans="1:18" ht="13.5" customHeight="1" x14ac:dyDescent="0.2">
      <c r="A37" s="631"/>
      <c r="B37" s="246">
        <v>29</v>
      </c>
      <c r="C37" s="240" t="s">
        <v>66</v>
      </c>
      <c r="D37" s="90" t="s">
        <v>47</v>
      </c>
      <c r="E37" s="87">
        <v>45</v>
      </c>
      <c r="F37" s="87">
        <v>1972</v>
      </c>
      <c r="G37" s="89">
        <f t="shared" si="6"/>
        <v>44.17</v>
      </c>
      <c r="H37" s="89">
        <v>0</v>
      </c>
      <c r="I37" s="89">
        <v>0</v>
      </c>
      <c r="J37" s="89">
        <v>44.17</v>
      </c>
      <c r="K37" s="89">
        <v>1525.98</v>
      </c>
      <c r="L37" s="89">
        <f t="shared" si="7"/>
        <v>44.17</v>
      </c>
      <c r="M37" s="89">
        <v>1525.98</v>
      </c>
      <c r="N37" s="91">
        <f t="shared" si="2"/>
        <v>2.8945333490609314E-2</v>
      </c>
      <c r="O37" s="104">
        <v>118.7</v>
      </c>
      <c r="P37" s="93">
        <f t="shared" si="3"/>
        <v>3.4358110853353256</v>
      </c>
      <c r="Q37" s="93">
        <f t="shared" si="4"/>
        <v>1736.7200094365589</v>
      </c>
      <c r="R37" s="94">
        <f t="shared" si="8"/>
        <v>206.14866512011955</v>
      </c>
    </row>
    <row r="38" spans="1:18" ht="12.75" customHeight="1" x14ac:dyDescent="0.2">
      <c r="A38" s="631"/>
      <c r="B38" s="246">
        <v>30</v>
      </c>
      <c r="C38" s="228" t="s">
        <v>73</v>
      </c>
      <c r="D38" s="88" t="s">
        <v>47</v>
      </c>
      <c r="E38" s="87">
        <v>5</v>
      </c>
      <c r="F38" s="87">
        <v>1973</v>
      </c>
      <c r="G38" s="89">
        <f t="shared" si="6"/>
        <v>11.066000000000001</v>
      </c>
      <c r="H38" s="89">
        <v>0</v>
      </c>
      <c r="I38" s="89">
        <v>0</v>
      </c>
      <c r="J38" s="89">
        <v>11.066000000000001</v>
      </c>
      <c r="K38" s="90">
        <v>374.02</v>
      </c>
      <c r="L38" s="89">
        <f t="shared" si="7"/>
        <v>11.066000000000001</v>
      </c>
      <c r="M38" s="90">
        <v>374.02</v>
      </c>
      <c r="N38" s="91">
        <f t="shared" si="2"/>
        <v>2.9586653120154006E-2</v>
      </c>
      <c r="O38" s="104">
        <v>118.7</v>
      </c>
      <c r="P38" s="93">
        <f t="shared" si="3"/>
        <v>3.5119357253622807</v>
      </c>
      <c r="Q38" s="93">
        <f t="shared" si="4"/>
        <v>1775.1991872092403</v>
      </c>
      <c r="R38" s="94">
        <f t="shared" si="8"/>
        <v>210.71614352173685</v>
      </c>
    </row>
    <row r="39" spans="1:18" ht="12.75" customHeight="1" thickBot="1" x14ac:dyDescent="0.25">
      <c r="A39" s="632"/>
      <c r="B39" s="563">
        <v>31</v>
      </c>
      <c r="C39" s="244" t="s">
        <v>88</v>
      </c>
      <c r="D39" s="108" t="s">
        <v>47</v>
      </c>
      <c r="E39" s="106">
        <v>20</v>
      </c>
      <c r="F39" s="106">
        <v>1981</v>
      </c>
      <c r="G39" s="107">
        <f t="shared" si="6"/>
        <v>31.446000000000002</v>
      </c>
      <c r="H39" s="107">
        <v>0</v>
      </c>
      <c r="I39" s="107">
        <v>0</v>
      </c>
      <c r="J39" s="107">
        <v>31.446000000000002</v>
      </c>
      <c r="K39" s="107">
        <v>1048.6600000000001</v>
      </c>
      <c r="L39" s="107">
        <f t="shared" si="7"/>
        <v>31.446000000000002</v>
      </c>
      <c r="M39" s="107">
        <v>1048.6600000000001</v>
      </c>
      <c r="N39" s="109">
        <f t="shared" si="2"/>
        <v>2.9986840348635399E-2</v>
      </c>
      <c r="O39" s="153">
        <v>118.7</v>
      </c>
      <c r="P39" s="110">
        <f t="shared" si="3"/>
        <v>3.5594379493830219</v>
      </c>
      <c r="Q39" s="110">
        <f t="shared" si="4"/>
        <v>1799.2104209181239</v>
      </c>
      <c r="R39" s="111">
        <f t="shared" si="8"/>
        <v>213.56627696298131</v>
      </c>
    </row>
    <row r="40" spans="1:18" ht="12.75" customHeight="1" x14ac:dyDescent="0.2">
      <c r="A40" s="588" t="s">
        <v>84</v>
      </c>
      <c r="B40" s="305">
        <v>32</v>
      </c>
      <c r="C40" s="249" t="s">
        <v>59</v>
      </c>
      <c r="D40" s="114" t="s">
        <v>47</v>
      </c>
      <c r="E40" s="43">
        <v>8</v>
      </c>
      <c r="F40" s="43">
        <v>1970</v>
      </c>
      <c r="G40" s="113">
        <f t="shared" si="6"/>
        <v>12.936999999999999</v>
      </c>
      <c r="H40" s="113">
        <v>0</v>
      </c>
      <c r="I40" s="113">
        <v>0</v>
      </c>
      <c r="J40" s="113">
        <v>12.936999999999999</v>
      </c>
      <c r="K40" s="113">
        <v>412.7</v>
      </c>
      <c r="L40" s="113">
        <f t="shared" si="7"/>
        <v>12.936999999999999</v>
      </c>
      <c r="M40" s="113">
        <v>412.7</v>
      </c>
      <c r="N40" s="115">
        <f t="shared" si="2"/>
        <v>3.1347225587593897E-2</v>
      </c>
      <c r="O40" s="154">
        <v>118.7</v>
      </c>
      <c r="P40" s="116">
        <f t="shared" si="3"/>
        <v>3.7209156772473957</v>
      </c>
      <c r="Q40" s="116">
        <f t="shared" si="4"/>
        <v>1880.8335352556337</v>
      </c>
      <c r="R40" s="117">
        <f t="shared" si="8"/>
        <v>223.25494063484371</v>
      </c>
    </row>
    <row r="41" spans="1:18" ht="14.25" customHeight="1" x14ac:dyDescent="0.2">
      <c r="A41" s="589"/>
      <c r="B41" s="256">
        <v>33</v>
      </c>
      <c r="C41" s="250" t="s">
        <v>78</v>
      </c>
      <c r="D41" s="44" t="s">
        <v>47</v>
      </c>
      <c r="E41" s="45">
        <v>12</v>
      </c>
      <c r="F41" s="45">
        <v>1984</v>
      </c>
      <c r="G41" s="46">
        <f t="shared" si="6"/>
        <v>13.169</v>
      </c>
      <c r="H41" s="46">
        <v>0</v>
      </c>
      <c r="I41" s="46">
        <v>0</v>
      </c>
      <c r="J41" s="46">
        <v>13.169</v>
      </c>
      <c r="K41" s="46">
        <v>415.39</v>
      </c>
      <c r="L41" s="46">
        <f t="shared" si="7"/>
        <v>13.169</v>
      </c>
      <c r="M41" s="46">
        <v>415.39</v>
      </c>
      <c r="N41" s="47">
        <f t="shared" ref="N41:N64" si="9">L41/M41</f>
        <v>3.1702737186740174E-2</v>
      </c>
      <c r="O41" s="48">
        <v>118.7</v>
      </c>
      <c r="P41" s="49">
        <f t="shared" ref="P41:P65" si="10">N41*O41</f>
        <v>3.7631149040660588</v>
      </c>
      <c r="Q41" s="49">
        <f t="shared" ref="Q41:Q65" si="11">N41*60*1000</f>
        <v>1902.1642312044105</v>
      </c>
      <c r="R41" s="51">
        <f t="shared" si="8"/>
        <v>225.78689424396353</v>
      </c>
    </row>
    <row r="42" spans="1:18" ht="12.75" customHeight="1" x14ac:dyDescent="0.2">
      <c r="A42" s="635"/>
      <c r="B42" s="256">
        <v>34</v>
      </c>
      <c r="C42" s="250" t="s">
        <v>77</v>
      </c>
      <c r="D42" s="44" t="s">
        <v>47</v>
      </c>
      <c r="E42" s="45">
        <v>14</v>
      </c>
      <c r="F42" s="45">
        <v>1966</v>
      </c>
      <c r="G42" s="46">
        <f t="shared" ref="G42:G65" si="12">H42+I42+J42</f>
        <v>15.488</v>
      </c>
      <c r="H42" s="46">
        <v>0</v>
      </c>
      <c r="I42" s="46">
        <v>0</v>
      </c>
      <c r="J42" s="46">
        <v>15.488</v>
      </c>
      <c r="K42" s="46">
        <v>487.55</v>
      </c>
      <c r="L42" s="46">
        <f t="shared" ref="L42:L65" si="13">J42</f>
        <v>15.488</v>
      </c>
      <c r="M42" s="46">
        <v>487.55</v>
      </c>
      <c r="N42" s="47">
        <f t="shared" si="9"/>
        <v>3.1766998256589067E-2</v>
      </c>
      <c r="O42" s="48">
        <v>118.7</v>
      </c>
      <c r="P42" s="49">
        <f t="shared" si="10"/>
        <v>3.7707426930571222</v>
      </c>
      <c r="Q42" s="49">
        <f t="shared" si="11"/>
        <v>1906.0198953953441</v>
      </c>
      <c r="R42" s="51">
        <f t="shared" ref="R42:R65" si="14">Q42*O42/1000</f>
        <v>226.24456158342733</v>
      </c>
    </row>
    <row r="43" spans="1:18" ht="12.75" customHeight="1" x14ac:dyDescent="0.2">
      <c r="A43" s="635"/>
      <c r="B43" s="256">
        <v>35</v>
      </c>
      <c r="C43" s="250" t="s">
        <v>55</v>
      </c>
      <c r="D43" s="44" t="s">
        <v>47</v>
      </c>
      <c r="E43" s="45">
        <v>19</v>
      </c>
      <c r="F43" s="45">
        <v>1978</v>
      </c>
      <c r="G43" s="46">
        <f t="shared" si="12"/>
        <v>31.405999999999999</v>
      </c>
      <c r="H43" s="46">
        <v>0</v>
      </c>
      <c r="I43" s="46">
        <v>0</v>
      </c>
      <c r="J43" s="46">
        <v>31.405999999999999</v>
      </c>
      <c r="K43" s="46">
        <v>961.74</v>
      </c>
      <c r="L43" s="46">
        <f t="shared" si="13"/>
        <v>31.405999999999999</v>
      </c>
      <c r="M43" s="46">
        <v>961.74</v>
      </c>
      <c r="N43" s="47">
        <f t="shared" si="9"/>
        <v>3.2655395429118057E-2</v>
      </c>
      <c r="O43" s="48">
        <v>118.7</v>
      </c>
      <c r="P43" s="49">
        <f t="shared" si="10"/>
        <v>3.8761954374363135</v>
      </c>
      <c r="Q43" s="49">
        <f t="shared" si="11"/>
        <v>1959.3237257470835</v>
      </c>
      <c r="R43" s="51">
        <f t="shared" si="14"/>
        <v>232.57172624617883</v>
      </c>
    </row>
    <row r="44" spans="1:18" ht="12.75" customHeight="1" x14ac:dyDescent="0.2">
      <c r="A44" s="635"/>
      <c r="B44" s="256">
        <v>36</v>
      </c>
      <c r="C44" s="250" t="s">
        <v>51</v>
      </c>
      <c r="D44" s="44" t="s">
        <v>47</v>
      </c>
      <c r="E44" s="45">
        <v>17</v>
      </c>
      <c r="F44" s="45">
        <v>1973</v>
      </c>
      <c r="G44" s="46">
        <f t="shared" si="12"/>
        <v>44.790999999999997</v>
      </c>
      <c r="H44" s="46">
        <v>0</v>
      </c>
      <c r="I44" s="46">
        <v>0</v>
      </c>
      <c r="J44" s="46">
        <v>44.790999999999997</v>
      </c>
      <c r="K44" s="46">
        <v>1317.97</v>
      </c>
      <c r="L44" s="46">
        <f t="shared" si="13"/>
        <v>44.790999999999997</v>
      </c>
      <c r="M44" s="46">
        <v>1317.97</v>
      </c>
      <c r="N44" s="47">
        <f t="shared" si="9"/>
        <v>3.3984840322617359E-2</v>
      </c>
      <c r="O44" s="48">
        <v>118.7</v>
      </c>
      <c r="P44" s="49">
        <f t="shared" si="10"/>
        <v>4.0340005462946804</v>
      </c>
      <c r="Q44" s="49">
        <f t="shared" si="11"/>
        <v>2039.0904193570414</v>
      </c>
      <c r="R44" s="51">
        <f t="shared" si="14"/>
        <v>242.04003277768081</v>
      </c>
    </row>
    <row r="45" spans="1:18" ht="12.75" customHeight="1" x14ac:dyDescent="0.2">
      <c r="A45" s="635"/>
      <c r="B45" s="256">
        <v>37</v>
      </c>
      <c r="C45" s="249" t="s">
        <v>49</v>
      </c>
      <c r="D45" s="112" t="s">
        <v>47</v>
      </c>
      <c r="E45" s="43">
        <v>7</v>
      </c>
      <c r="F45" s="43">
        <v>1975</v>
      </c>
      <c r="G45" s="113">
        <f t="shared" si="12"/>
        <v>19.143000000000001</v>
      </c>
      <c r="H45" s="113">
        <v>0</v>
      </c>
      <c r="I45" s="113">
        <v>0</v>
      </c>
      <c r="J45" s="113">
        <v>19.143000000000001</v>
      </c>
      <c r="K45" s="114">
        <v>562.04999999999995</v>
      </c>
      <c r="L45" s="113">
        <f t="shared" si="13"/>
        <v>19.143000000000001</v>
      </c>
      <c r="M45" s="114">
        <v>562.04999999999995</v>
      </c>
      <c r="N45" s="115">
        <f t="shared" si="9"/>
        <v>3.4059247397918338E-2</v>
      </c>
      <c r="O45" s="48">
        <v>118.7</v>
      </c>
      <c r="P45" s="116">
        <f t="shared" si="10"/>
        <v>4.0428326661329068</v>
      </c>
      <c r="Q45" s="116">
        <f t="shared" si="11"/>
        <v>2043.5548438751002</v>
      </c>
      <c r="R45" s="117">
        <f t="shared" si="14"/>
        <v>242.5699599679744</v>
      </c>
    </row>
    <row r="46" spans="1:18" ht="12.75" customHeight="1" x14ac:dyDescent="0.2">
      <c r="A46" s="635"/>
      <c r="B46" s="256">
        <v>38</v>
      </c>
      <c r="C46" s="249" t="s">
        <v>57</v>
      </c>
      <c r="D46" s="112" t="s">
        <v>47</v>
      </c>
      <c r="E46" s="43">
        <v>10</v>
      </c>
      <c r="F46" s="43">
        <v>1973</v>
      </c>
      <c r="G46" s="113">
        <f t="shared" si="12"/>
        <v>27.411000000000001</v>
      </c>
      <c r="H46" s="113">
        <v>0</v>
      </c>
      <c r="I46" s="113">
        <v>0</v>
      </c>
      <c r="J46" s="113">
        <v>27.411000000000001</v>
      </c>
      <c r="K46" s="113">
        <v>796.55</v>
      </c>
      <c r="L46" s="113">
        <f t="shared" si="13"/>
        <v>27.411000000000001</v>
      </c>
      <c r="M46" s="113">
        <v>796.55</v>
      </c>
      <c r="N46" s="47">
        <f t="shared" si="9"/>
        <v>3.44121524072563E-2</v>
      </c>
      <c r="O46" s="48">
        <v>118.7</v>
      </c>
      <c r="P46" s="116">
        <f t="shared" si="10"/>
        <v>4.0847224907413224</v>
      </c>
      <c r="Q46" s="116">
        <f t="shared" si="11"/>
        <v>2064.7291444353782</v>
      </c>
      <c r="R46" s="117">
        <f t="shared" si="14"/>
        <v>245.08334944447938</v>
      </c>
    </row>
    <row r="47" spans="1:18" ht="12.75" customHeight="1" x14ac:dyDescent="0.2">
      <c r="A47" s="635"/>
      <c r="B47" s="256">
        <v>39</v>
      </c>
      <c r="C47" s="249" t="s">
        <v>87</v>
      </c>
      <c r="D47" s="114" t="s">
        <v>47</v>
      </c>
      <c r="E47" s="43">
        <v>41</v>
      </c>
      <c r="F47" s="43">
        <v>1974</v>
      </c>
      <c r="G47" s="113">
        <f t="shared" si="12"/>
        <v>41.597999999999999</v>
      </c>
      <c r="H47" s="113">
        <v>0</v>
      </c>
      <c r="I47" s="113">
        <v>0</v>
      </c>
      <c r="J47" s="113">
        <v>41.597999999999999</v>
      </c>
      <c r="K47" s="113">
        <v>1275.3499999999999</v>
      </c>
      <c r="L47" s="113">
        <f t="shared" si="13"/>
        <v>41.597999999999999</v>
      </c>
      <c r="M47" s="113">
        <v>1205.51</v>
      </c>
      <c r="N47" s="47">
        <f t="shared" si="9"/>
        <v>3.4506557390647938E-2</v>
      </c>
      <c r="O47" s="48">
        <v>118.7</v>
      </c>
      <c r="P47" s="116">
        <f t="shared" si="10"/>
        <v>4.0959283622699107</v>
      </c>
      <c r="Q47" s="116">
        <f t="shared" si="11"/>
        <v>2070.3934434388766</v>
      </c>
      <c r="R47" s="117">
        <f t="shared" si="14"/>
        <v>245.75570173619465</v>
      </c>
    </row>
    <row r="48" spans="1:18" ht="15.75" customHeight="1" x14ac:dyDescent="0.2">
      <c r="A48" s="635"/>
      <c r="B48" s="256">
        <v>40</v>
      </c>
      <c r="C48" s="250" t="s">
        <v>61</v>
      </c>
      <c r="D48" s="44" t="s">
        <v>47</v>
      </c>
      <c r="E48" s="45">
        <v>7</v>
      </c>
      <c r="F48" s="45">
        <v>1980</v>
      </c>
      <c r="G48" s="46">
        <f t="shared" si="12"/>
        <v>14.648999999999999</v>
      </c>
      <c r="H48" s="46">
        <v>0</v>
      </c>
      <c r="I48" s="46">
        <v>0.97799999999999998</v>
      </c>
      <c r="J48" s="46">
        <v>13.670999999999999</v>
      </c>
      <c r="K48" s="44">
        <v>374.68</v>
      </c>
      <c r="L48" s="46">
        <f t="shared" si="13"/>
        <v>13.670999999999999</v>
      </c>
      <c r="M48" s="44">
        <v>374.68</v>
      </c>
      <c r="N48" s="47">
        <f t="shared" si="9"/>
        <v>3.6487135689121382E-2</v>
      </c>
      <c r="O48" s="48">
        <v>118.7</v>
      </c>
      <c r="P48" s="49">
        <f t="shared" si="10"/>
        <v>4.3310230062987083</v>
      </c>
      <c r="Q48" s="49">
        <f t="shared" si="11"/>
        <v>2189.2281413472829</v>
      </c>
      <c r="R48" s="51">
        <f t="shared" si="14"/>
        <v>259.86138037792244</v>
      </c>
    </row>
    <row r="49" spans="1:18" ht="15.75" customHeight="1" x14ac:dyDescent="0.2">
      <c r="A49" s="635"/>
      <c r="B49" s="256">
        <v>41</v>
      </c>
      <c r="C49" s="251" t="s">
        <v>62</v>
      </c>
      <c r="D49" s="50" t="s">
        <v>47</v>
      </c>
      <c r="E49" s="45">
        <v>10</v>
      </c>
      <c r="F49" s="45">
        <v>1982</v>
      </c>
      <c r="G49" s="46">
        <f t="shared" si="12"/>
        <v>22.007000000000001</v>
      </c>
      <c r="H49" s="46">
        <v>5.0999999999999997E-2</v>
      </c>
      <c r="I49" s="46">
        <v>0.10100000000000001</v>
      </c>
      <c r="J49" s="46">
        <v>21.855</v>
      </c>
      <c r="K49" s="44">
        <v>595.69000000000005</v>
      </c>
      <c r="L49" s="46">
        <f t="shared" si="13"/>
        <v>21.855</v>
      </c>
      <c r="M49" s="44">
        <v>595.69000000000005</v>
      </c>
      <c r="N49" s="47">
        <f t="shared" si="9"/>
        <v>3.6688546055834409E-2</v>
      </c>
      <c r="O49" s="48">
        <v>118.7</v>
      </c>
      <c r="P49" s="49">
        <f t="shared" si="10"/>
        <v>4.3549304168275444</v>
      </c>
      <c r="Q49" s="49">
        <f t="shared" si="11"/>
        <v>2201.3127633500649</v>
      </c>
      <c r="R49" s="51">
        <f t="shared" si="14"/>
        <v>261.29582500965273</v>
      </c>
    </row>
    <row r="50" spans="1:18" ht="15.75" customHeight="1" x14ac:dyDescent="0.2">
      <c r="A50" s="635"/>
      <c r="B50" s="256">
        <v>42</v>
      </c>
      <c r="C50" s="250" t="s">
        <v>65</v>
      </c>
      <c r="D50" s="44" t="s">
        <v>47</v>
      </c>
      <c r="E50" s="45">
        <v>6</v>
      </c>
      <c r="F50" s="45">
        <v>1971</v>
      </c>
      <c r="G50" s="46">
        <f t="shared" si="12"/>
        <v>12.051</v>
      </c>
      <c r="H50" s="46">
        <v>0</v>
      </c>
      <c r="I50" s="46">
        <v>0</v>
      </c>
      <c r="J50" s="46">
        <v>12.051</v>
      </c>
      <c r="K50" s="46">
        <v>328.45</v>
      </c>
      <c r="L50" s="46">
        <f t="shared" si="13"/>
        <v>12.051</v>
      </c>
      <c r="M50" s="46">
        <v>328.45</v>
      </c>
      <c r="N50" s="47">
        <f t="shared" si="9"/>
        <v>3.6690516060283153E-2</v>
      </c>
      <c r="O50" s="48">
        <v>118.7</v>
      </c>
      <c r="P50" s="49">
        <f t="shared" si="10"/>
        <v>4.3551642563556108</v>
      </c>
      <c r="Q50" s="49">
        <f t="shared" si="11"/>
        <v>2201.4309636169892</v>
      </c>
      <c r="R50" s="51">
        <f t="shared" si="14"/>
        <v>261.3098553813366</v>
      </c>
    </row>
    <row r="51" spans="1:18" ht="12.75" customHeight="1" x14ac:dyDescent="0.2">
      <c r="A51" s="635"/>
      <c r="B51" s="256">
        <v>43</v>
      </c>
      <c r="C51" s="249" t="s">
        <v>75</v>
      </c>
      <c r="D51" s="114" t="s">
        <v>47</v>
      </c>
      <c r="E51" s="43">
        <v>8</v>
      </c>
      <c r="F51" s="43">
        <v>1966</v>
      </c>
      <c r="G51" s="113">
        <f t="shared" si="12"/>
        <v>12.97</v>
      </c>
      <c r="H51" s="113">
        <v>0</v>
      </c>
      <c r="I51" s="113">
        <v>0</v>
      </c>
      <c r="J51" s="113">
        <v>12.97</v>
      </c>
      <c r="K51" s="113">
        <v>350.82</v>
      </c>
      <c r="L51" s="113">
        <f t="shared" si="13"/>
        <v>12.97</v>
      </c>
      <c r="M51" s="113">
        <v>350.82</v>
      </c>
      <c r="N51" s="115">
        <f t="shared" si="9"/>
        <v>3.6970526195769911E-2</v>
      </c>
      <c r="O51" s="48">
        <v>118.7</v>
      </c>
      <c r="P51" s="116">
        <f t="shared" si="10"/>
        <v>4.3884014594378886</v>
      </c>
      <c r="Q51" s="116">
        <f t="shared" si="11"/>
        <v>2218.2315717461947</v>
      </c>
      <c r="R51" s="117">
        <f t="shared" si="14"/>
        <v>263.30408756627332</v>
      </c>
    </row>
    <row r="52" spans="1:18" s="24" customFormat="1" ht="15.75" customHeight="1" x14ac:dyDescent="0.2">
      <c r="A52" s="635"/>
      <c r="B52" s="256">
        <v>44</v>
      </c>
      <c r="C52" s="249" t="s">
        <v>79</v>
      </c>
      <c r="D52" s="114" t="s">
        <v>47</v>
      </c>
      <c r="E52" s="43">
        <v>16</v>
      </c>
      <c r="F52" s="43">
        <v>1978</v>
      </c>
      <c r="G52" s="113">
        <f t="shared" si="12"/>
        <v>19.007000000000001</v>
      </c>
      <c r="H52" s="113">
        <v>0</v>
      </c>
      <c r="I52" s="113">
        <v>0</v>
      </c>
      <c r="J52" s="113">
        <v>19.007000000000001</v>
      </c>
      <c r="K52" s="113">
        <v>492.25</v>
      </c>
      <c r="L52" s="113">
        <f t="shared" si="13"/>
        <v>19.007000000000001</v>
      </c>
      <c r="M52" s="113">
        <v>492.25</v>
      </c>
      <c r="N52" s="115">
        <f t="shared" si="9"/>
        <v>3.86124936515998E-2</v>
      </c>
      <c r="O52" s="48">
        <v>118.7</v>
      </c>
      <c r="P52" s="116">
        <f t="shared" si="10"/>
        <v>4.5833029964448961</v>
      </c>
      <c r="Q52" s="116">
        <f t="shared" si="11"/>
        <v>2316.7496190959878</v>
      </c>
      <c r="R52" s="117">
        <f t="shared" si="14"/>
        <v>274.99817978669375</v>
      </c>
    </row>
    <row r="53" spans="1:18" ht="15.75" customHeight="1" x14ac:dyDescent="0.2">
      <c r="A53" s="635"/>
      <c r="B53" s="256">
        <v>45</v>
      </c>
      <c r="C53" s="306" t="s">
        <v>69</v>
      </c>
      <c r="D53" s="112" t="s">
        <v>47</v>
      </c>
      <c r="E53" s="43">
        <v>24</v>
      </c>
      <c r="F53" s="43">
        <v>1964</v>
      </c>
      <c r="G53" s="113">
        <f t="shared" si="12"/>
        <v>37.192</v>
      </c>
      <c r="H53" s="113">
        <v>5.0999999999999997E-2</v>
      </c>
      <c r="I53" s="113">
        <v>0.24399999999999999</v>
      </c>
      <c r="J53" s="113">
        <v>36.896999999999998</v>
      </c>
      <c r="K53" s="114">
        <v>940.14</v>
      </c>
      <c r="L53" s="113">
        <f t="shared" si="13"/>
        <v>36.896999999999998</v>
      </c>
      <c r="M53" s="114">
        <v>940.14</v>
      </c>
      <c r="N53" s="47">
        <f t="shared" si="9"/>
        <v>3.9246282468568511E-2</v>
      </c>
      <c r="O53" s="48">
        <v>118.7</v>
      </c>
      <c r="P53" s="116">
        <f t="shared" si="10"/>
        <v>4.6585337290190827</v>
      </c>
      <c r="Q53" s="116">
        <f t="shared" si="11"/>
        <v>2354.7769481141104</v>
      </c>
      <c r="R53" s="117">
        <f t="shared" si="14"/>
        <v>279.5120237411449</v>
      </c>
    </row>
    <row r="54" spans="1:18" ht="15.75" customHeight="1" x14ac:dyDescent="0.2">
      <c r="A54" s="635"/>
      <c r="B54" s="256">
        <v>46</v>
      </c>
      <c r="C54" s="250" t="s">
        <v>76</v>
      </c>
      <c r="D54" s="44" t="s">
        <v>47</v>
      </c>
      <c r="E54" s="45">
        <v>4</v>
      </c>
      <c r="F54" s="45">
        <v>1973</v>
      </c>
      <c r="G54" s="46">
        <f t="shared" si="12"/>
        <v>7.1289999999999996</v>
      </c>
      <c r="H54" s="46">
        <v>0</v>
      </c>
      <c r="I54" s="46">
        <v>0</v>
      </c>
      <c r="J54" s="46">
        <v>7.1289999999999996</v>
      </c>
      <c r="K54" s="46">
        <v>174.77</v>
      </c>
      <c r="L54" s="46">
        <f t="shared" si="13"/>
        <v>7.1289999999999996</v>
      </c>
      <c r="M54" s="46">
        <v>174.77</v>
      </c>
      <c r="N54" s="47">
        <f t="shared" si="9"/>
        <v>4.0790753561824107E-2</v>
      </c>
      <c r="O54" s="48">
        <v>118.7</v>
      </c>
      <c r="P54" s="49">
        <f t="shared" si="10"/>
        <v>4.8418624477885217</v>
      </c>
      <c r="Q54" s="49">
        <f t="shared" si="11"/>
        <v>2447.4452137094463</v>
      </c>
      <c r="R54" s="51">
        <f t="shared" si="14"/>
        <v>290.51174686731133</v>
      </c>
    </row>
    <row r="55" spans="1:18" ht="15.75" customHeight="1" x14ac:dyDescent="0.2">
      <c r="A55" s="635"/>
      <c r="B55" s="256">
        <v>47</v>
      </c>
      <c r="C55" s="251" t="s">
        <v>67</v>
      </c>
      <c r="D55" s="50" t="s">
        <v>47</v>
      </c>
      <c r="E55" s="45">
        <v>1</v>
      </c>
      <c r="F55" s="45">
        <v>1984</v>
      </c>
      <c r="G55" s="46">
        <f t="shared" si="12"/>
        <v>2.464</v>
      </c>
      <c r="H55" s="46">
        <v>0</v>
      </c>
      <c r="I55" s="46">
        <v>0</v>
      </c>
      <c r="J55" s="46">
        <v>2.464</v>
      </c>
      <c r="K55" s="44">
        <v>60.09</v>
      </c>
      <c r="L55" s="46">
        <f t="shared" si="13"/>
        <v>2.464</v>
      </c>
      <c r="M55" s="44">
        <v>60.09</v>
      </c>
      <c r="N55" s="47">
        <f t="shared" si="9"/>
        <v>4.1005158928274249E-2</v>
      </c>
      <c r="O55" s="48">
        <v>118.7</v>
      </c>
      <c r="P55" s="49">
        <f t="shared" si="10"/>
        <v>4.8673123647861534</v>
      </c>
      <c r="Q55" s="49">
        <f t="shared" si="11"/>
        <v>2460.309535696455</v>
      </c>
      <c r="R55" s="51">
        <f t="shared" si="14"/>
        <v>292.03874188716918</v>
      </c>
    </row>
    <row r="56" spans="1:18" ht="13.5" customHeight="1" x14ac:dyDescent="0.2">
      <c r="A56" s="635"/>
      <c r="B56" s="256">
        <v>48</v>
      </c>
      <c r="C56" s="306" t="s">
        <v>102</v>
      </c>
      <c r="D56" s="112" t="s">
        <v>47</v>
      </c>
      <c r="E56" s="43">
        <v>12</v>
      </c>
      <c r="F56" s="43">
        <v>1969</v>
      </c>
      <c r="G56" s="113">
        <f t="shared" si="12"/>
        <v>22.57</v>
      </c>
      <c r="H56" s="113">
        <v>0</v>
      </c>
      <c r="I56" s="113">
        <v>0</v>
      </c>
      <c r="J56" s="113">
        <v>22.57</v>
      </c>
      <c r="K56" s="114">
        <v>544.66</v>
      </c>
      <c r="L56" s="113">
        <f t="shared" si="13"/>
        <v>22.57</v>
      </c>
      <c r="M56" s="114">
        <v>544.66</v>
      </c>
      <c r="N56" s="115">
        <f t="shared" si="9"/>
        <v>4.1438695700069771E-2</v>
      </c>
      <c r="O56" s="48">
        <v>118.7</v>
      </c>
      <c r="P56" s="116">
        <f t="shared" si="10"/>
        <v>4.9187731795982819</v>
      </c>
      <c r="Q56" s="116">
        <f t="shared" si="11"/>
        <v>2486.3217420041865</v>
      </c>
      <c r="R56" s="117">
        <f t="shared" si="14"/>
        <v>295.12639077589694</v>
      </c>
    </row>
    <row r="57" spans="1:18" ht="15.75" customHeight="1" x14ac:dyDescent="0.2">
      <c r="A57" s="635"/>
      <c r="B57" s="256">
        <v>49</v>
      </c>
      <c r="C57" s="251" t="s">
        <v>70</v>
      </c>
      <c r="D57" s="50" t="s">
        <v>47</v>
      </c>
      <c r="E57" s="45">
        <v>7</v>
      </c>
      <c r="F57" s="45">
        <v>1969</v>
      </c>
      <c r="G57" s="46">
        <f t="shared" si="12"/>
        <v>14.351000000000001</v>
      </c>
      <c r="H57" s="46">
        <v>0</v>
      </c>
      <c r="I57" s="46">
        <v>0</v>
      </c>
      <c r="J57" s="46">
        <v>14.351000000000001</v>
      </c>
      <c r="K57" s="44">
        <v>341.47</v>
      </c>
      <c r="L57" s="46">
        <f t="shared" si="13"/>
        <v>14.351000000000001</v>
      </c>
      <c r="M57" s="44">
        <v>341.47</v>
      </c>
      <c r="N57" s="47">
        <f t="shared" si="9"/>
        <v>4.2027118048437638E-2</v>
      </c>
      <c r="O57" s="48">
        <v>118.7</v>
      </c>
      <c r="P57" s="49">
        <f t="shared" si="10"/>
        <v>4.9886189123495477</v>
      </c>
      <c r="Q57" s="49">
        <f t="shared" si="11"/>
        <v>2521.6270829062582</v>
      </c>
      <c r="R57" s="51">
        <f t="shared" si="14"/>
        <v>299.31713474097285</v>
      </c>
    </row>
    <row r="58" spans="1:18" ht="15.75" customHeight="1" x14ac:dyDescent="0.2">
      <c r="A58" s="635"/>
      <c r="B58" s="256">
        <v>50</v>
      </c>
      <c r="C58" s="251" t="s">
        <v>74</v>
      </c>
      <c r="D58" s="50" t="s">
        <v>47</v>
      </c>
      <c r="E58" s="45">
        <v>7</v>
      </c>
      <c r="F58" s="45">
        <v>1963</v>
      </c>
      <c r="G58" s="46">
        <f t="shared" si="12"/>
        <v>13.034000000000001</v>
      </c>
      <c r="H58" s="46">
        <v>0</v>
      </c>
      <c r="I58" s="46">
        <v>0</v>
      </c>
      <c r="J58" s="46">
        <v>13.034000000000001</v>
      </c>
      <c r="K58" s="44">
        <v>308.89</v>
      </c>
      <c r="L58" s="46">
        <f t="shared" si="13"/>
        <v>13.034000000000001</v>
      </c>
      <c r="M58" s="44">
        <v>308.89</v>
      </c>
      <c r="N58" s="47">
        <f t="shared" si="9"/>
        <v>4.219625109262197E-2</v>
      </c>
      <c r="O58" s="48">
        <v>118.7</v>
      </c>
      <c r="P58" s="49">
        <f t="shared" si="10"/>
        <v>5.0086950046942276</v>
      </c>
      <c r="Q58" s="49">
        <f t="shared" si="11"/>
        <v>2531.7750655573182</v>
      </c>
      <c r="R58" s="51">
        <f t="shared" si="14"/>
        <v>300.52170028165369</v>
      </c>
    </row>
    <row r="59" spans="1:18" ht="14.25" customHeight="1" x14ac:dyDescent="0.2">
      <c r="A59" s="635"/>
      <c r="B59" s="256">
        <v>51</v>
      </c>
      <c r="C59" s="251" t="s">
        <v>100</v>
      </c>
      <c r="D59" s="50" t="s">
        <v>47</v>
      </c>
      <c r="E59" s="45">
        <v>6</v>
      </c>
      <c r="F59" s="45"/>
      <c r="G59" s="46">
        <f t="shared" si="12"/>
        <v>9.391</v>
      </c>
      <c r="H59" s="46">
        <v>0</v>
      </c>
      <c r="I59" s="46">
        <v>0</v>
      </c>
      <c r="J59" s="46">
        <v>9.391</v>
      </c>
      <c r="K59" s="44">
        <v>220.29</v>
      </c>
      <c r="L59" s="46">
        <f t="shared" si="13"/>
        <v>9.391</v>
      </c>
      <c r="M59" s="44">
        <v>220.29</v>
      </c>
      <c r="N59" s="47">
        <f t="shared" si="9"/>
        <v>4.2630169322257029E-2</v>
      </c>
      <c r="O59" s="48">
        <v>118.7</v>
      </c>
      <c r="P59" s="49">
        <f t="shared" si="10"/>
        <v>5.0602010985519099</v>
      </c>
      <c r="Q59" s="49">
        <f t="shared" si="11"/>
        <v>2557.8101593354218</v>
      </c>
      <c r="R59" s="51">
        <f t="shared" si="14"/>
        <v>303.61206591311458</v>
      </c>
    </row>
    <row r="60" spans="1:18" ht="13.5" customHeight="1" x14ac:dyDescent="0.2">
      <c r="A60" s="635"/>
      <c r="B60" s="256">
        <v>52</v>
      </c>
      <c r="C60" s="251" t="s">
        <v>56</v>
      </c>
      <c r="D60" s="50" t="s">
        <v>47</v>
      </c>
      <c r="E60" s="45">
        <v>11</v>
      </c>
      <c r="F60" s="45">
        <v>1978</v>
      </c>
      <c r="G60" s="46">
        <f t="shared" si="12"/>
        <v>28.879000000000001</v>
      </c>
      <c r="H60" s="46">
        <v>0</v>
      </c>
      <c r="I60" s="46">
        <v>0</v>
      </c>
      <c r="J60" s="46">
        <v>28.879000000000001</v>
      </c>
      <c r="K60" s="44">
        <v>669.02</v>
      </c>
      <c r="L60" s="46">
        <f t="shared" si="13"/>
        <v>28.879000000000001</v>
      </c>
      <c r="M60" s="44">
        <v>669.02</v>
      </c>
      <c r="N60" s="47">
        <f t="shared" si="9"/>
        <v>4.3166123583749369E-2</v>
      </c>
      <c r="O60" s="48">
        <v>118.7</v>
      </c>
      <c r="P60" s="49">
        <f t="shared" si="10"/>
        <v>5.1238188693910498</v>
      </c>
      <c r="Q60" s="49">
        <f t="shared" si="11"/>
        <v>2589.9674150249621</v>
      </c>
      <c r="R60" s="51">
        <f t="shared" si="14"/>
        <v>307.42913216346301</v>
      </c>
    </row>
    <row r="61" spans="1:18" ht="13.5" customHeight="1" x14ac:dyDescent="0.2">
      <c r="A61" s="635"/>
      <c r="B61" s="256">
        <v>53</v>
      </c>
      <c r="C61" s="253" t="s">
        <v>68</v>
      </c>
      <c r="D61" s="44" t="s">
        <v>47</v>
      </c>
      <c r="E61" s="209">
        <v>7</v>
      </c>
      <c r="F61" s="209">
        <v>1984</v>
      </c>
      <c r="G61" s="46">
        <f t="shared" si="12"/>
        <v>13.638999999999999</v>
      </c>
      <c r="H61" s="210">
        <v>0</v>
      </c>
      <c r="I61" s="210">
        <v>0</v>
      </c>
      <c r="J61" s="210">
        <v>13.638999999999999</v>
      </c>
      <c r="K61" s="210">
        <v>300.69</v>
      </c>
      <c r="L61" s="210">
        <f t="shared" si="13"/>
        <v>13.638999999999999</v>
      </c>
      <c r="M61" s="210">
        <v>300.69</v>
      </c>
      <c r="N61" s="47">
        <f t="shared" si="9"/>
        <v>4.5359007615816953E-2</v>
      </c>
      <c r="O61" s="48">
        <v>118.7</v>
      </c>
      <c r="P61" s="49">
        <f t="shared" si="10"/>
        <v>5.3841142039974725</v>
      </c>
      <c r="Q61" s="316">
        <f t="shared" si="11"/>
        <v>2721.5404569490174</v>
      </c>
      <c r="R61" s="51">
        <f t="shared" si="14"/>
        <v>323.04685223984836</v>
      </c>
    </row>
    <row r="62" spans="1:18" ht="13.5" customHeight="1" x14ac:dyDescent="0.2">
      <c r="A62" s="635"/>
      <c r="B62" s="256">
        <v>54</v>
      </c>
      <c r="C62" s="252" t="s">
        <v>64</v>
      </c>
      <c r="D62" s="50" t="s">
        <v>47</v>
      </c>
      <c r="E62" s="209">
        <v>17</v>
      </c>
      <c r="F62" s="209">
        <v>1969</v>
      </c>
      <c r="G62" s="46">
        <f t="shared" si="12"/>
        <v>33.875</v>
      </c>
      <c r="H62" s="210">
        <v>0</v>
      </c>
      <c r="I62" s="210">
        <v>0</v>
      </c>
      <c r="J62" s="210">
        <v>33.875</v>
      </c>
      <c r="K62" s="211">
        <v>744.88</v>
      </c>
      <c r="L62" s="210">
        <f t="shared" si="13"/>
        <v>33.875</v>
      </c>
      <c r="M62" s="211">
        <v>744.88</v>
      </c>
      <c r="N62" s="47">
        <f t="shared" si="9"/>
        <v>4.5477123832026636E-2</v>
      </c>
      <c r="O62" s="48">
        <v>118.7</v>
      </c>
      <c r="P62" s="213">
        <f t="shared" si="10"/>
        <v>5.3981345988615619</v>
      </c>
      <c r="Q62" s="213">
        <f t="shared" si="11"/>
        <v>2728.6274299215984</v>
      </c>
      <c r="R62" s="214">
        <f t="shared" si="14"/>
        <v>323.88807593169372</v>
      </c>
    </row>
    <row r="63" spans="1:18" ht="13.5" customHeight="1" x14ac:dyDescent="0.2">
      <c r="A63" s="635"/>
      <c r="B63" s="256">
        <v>55</v>
      </c>
      <c r="C63" s="253" t="s">
        <v>58</v>
      </c>
      <c r="D63" s="44" t="s">
        <v>47</v>
      </c>
      <c r="E63" s="209">
        <v>8</v>
      </c>
      <c r="F63" s="209">
        <v>1965</v>
      </c>
      <c r="G63" s="46">
        <f t="shared" si="12"/>
        <v>19.952999999999999</v>
      </c>
      <c r="H63" s="210">
        <v>0</v>
      </c>
      <c r="I63" s="210">
        <v>0</v>
      </c>
      <c r="J63" s="210">
        <v>19.952999999999999</v>
      </c>
      <c r="K63" s="210">
        <v>398.85</v>
      </c>
      <c r="L63" s="210">
        <f t="shared" si="13"/>
        <v>19.952999999999999</v>
      </c>
      <c r="M63" s="210">
        <v>398.85</v>
      </c>
      <c r="N63" s="47">
        <f t="shared" si="9"/>
        <v>5.0026325686348246E-2</v>
      </c>
      <c r="O63" s="48">
        <v>118.7</v>
      </c>
      <c r="P63" s="213">
        <f t="shared" si="10"/>
        <v>5.9381248589695366</v>
      </c>
      <c r="Q63" s="213">
        <f t="shared" si="11"/>
        <v>3001.5795411808949</v>
      </c>
      <c r="R63" s="214">
        <f t="shared" si="14"/>
        <v>356.28749153817222</v>
      </c>
    </row>
    <row r="64" spans="1:18" ht="13.5" customHeight="1" x14ac:dyDescent="0.2">
      <c r="A64" s="635"/>
      <c r="B64" s="256">
        <v>56</v>
      </c>
      <c r="C64" s="252" t="s">
        <v>63</v>
      </c>
      <c r="D64" s="50" t="s">
        <v>47</v>
      </c>
      <c r="E64" s="209">
        <v>11</v>
      </c>
      <c r="F64" s="209">
        <v>1977</v>
      </c>
      <c r="G64" s="46">
        <f t="shared" si="12"/>
        <v>35.250999999999998</v>
      </c>
      <c r="H64" s="210">
        <v>0</v>
      </c>
      <c r="I64" s="210">
        <v>0</v>
      </c>
      <c r="J64" s="210">
        <v>35.250999999999998</v>
      </c>
      <c r="K64" s="211">
        <v>687.63</v>
      </c>
      <c r="L64" s="210">
        <f t="shared" si="13"/>
        <v>35.250999999999998</v>
      </c>
      <c r="M64" s="211">
        <v>687.63</v>
      </c>
      <c r="N64" s="47">
        <f t="shared" si="9"/>
        <v>5.1264488169509764E-2</v>
      </c>
      <c r="O64" s="48">
        <v>118.7</v>
      </c>
      <c r="P64" s="213">
        <f t="shared" si="10"/>
        <v>6.0850947457208093</v>
      </c>
      <c r="Q64" s="213">
        <f t="shared" si="11"/>
        <v>3075.8692901705858</v>
      </c>
      <c r="R64" s="214">
        <f t="shared" si="14"/>
        <v>365.10568474324856</v>
      </c>
    </row>
    <row r="65" spans="1:18" ht="12.75" customHeight="1" thickBot="1" x14ac:dyDescent="0.25">
      <c r="A65" s="636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12"/>
        <v>5.7549999999999999</v>
      </c>
      <c r="H65" s="54">
        <v>0</v>
      </c>
      <c r="I65" s="54">
        <v>0</v>
      </c>
      <c r="J65" s="54">
        <v>5.7549999999999999</v>
      </c>
      <c r="K65" s="54">
        <v>108.3</v>
      </c>
      <c r="L65" s="54">
        <f t="shared" si="13"/>
        <v>5.7549999999999999</v>
      </c>
      <c r="M65" s="54">
        <v>108.3</v>
      </c>
      <c r="N65" s="55">
        <f>L65/M65</f>
        <v>5.313942751615882E-2</v>
      </c>
      <c r="O65" s="564">
        <v>118.7</v>
      </c>
      <c r="P65" s="57">
        <f t="shared" si="10"/>
        <v>6.3076500461680522</v>
      </c>
      <c r="Q65" s="57">
        <f t="shared" si="11"/>
        <v>3188.3656509695293</v>
      </c>
      <c r="R65" s="58">
        <f t="shared" si="14"/>
        <v>378.45900277008315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209.74461470955546</v>
      </c>
    </row>
  </sheetData>
  <sortState xmlns:xlrd2="http://schemas.microsoft.com/office/spreadsheetml/2017/richdata2" ref="B10:R65">
    <sortCondition ref="N10:N65"/>
  </sortState>
  <mergeCells count="23"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Q5:Q6"/>
    <mergeCell ref="R5:R6"/>
    <mergeCell ref="G5:J5"/>
    <mergeCell ref="K5:K6"/>
    <mergeCell ref="L5:L6"/>
    <mergeCell ref="M5:M6"/>
    <mergeCell ref="N5:N6"/>
    <mergeCell ref="O5:O6"/>
    <mergeCell ref="A9:A12"/>
    <mergeCell ref="A13:A18"/>
    <mergeCell ref="A19:A39"/>
    <mergeCell ref="A40:A65"/>
    <mergeCell ref="P5:P6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570D-6B0A-40B7-8084-A0FC382AFA00}">
  <dimension ref="A1:V1048575"/>
  <sheetViews>
    <sheetView workbookViewId="0">
      <selection activeCell="N9" sqref="N9"/>
    </sheetView>
  </sheetViews>
  <sheetFormatPr defaultRowHeight="11.25" x14ac:dyDescent="0.2"/>
  <cols>
    <col min="1" max="1" width="21.140625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178</v>
      </c>
      <c r="B2" s="611"/>
      <c r="C2" s="611"/>
      <c r="D2" s="611"/>
      <c r="E2" s="611"/>
      <c r="F2" s="612"/>
      <c r="G2" s="483">
        <v>-7.5</v>
      </c>
      <c r="H2" s="2" t="s">
        <v>1</v>
      </c>
      <c r="J2" s="119"/>
    </row>
    <row r="3" spans="1:18" ht="18.75" customHeight="1" thickBot="1" x14ac:dyDescent="0.25">
      <c r="A3" s="613" t="s">
        <v>179</v>
      </c>
      <c r="B3" s="613"/>
      <c r="C3" s="613"/>
      <c r="D3" s="613"/>
      <c r="E3" s="613"/>
      <c r="F3" s="613"/>
      <c r="G3" s="482">
        <v>714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180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22.5" customHeight="1" x14ac:dyDescent="0.2">
      <c r="A9" s="625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46.006</v>
      </c>
      <c r="H9" s="62">
        <v>3.06</v>
      </c>
      <c r="I9" s="62">
        <v>9.3520000000000003</v>
      </c>
      <c r="J9" s="62">
        <v>33.594000000000001</v>
      </c>
      <c r="K9" s="62">
        <v>3530.28</v>
      </c>
      <c r="L9" s="62">
        <f t="shared" ref="L9" si="1">J9</f>
        <v>33.594000000000001</v>
      </c>
      <c r="M9" s="62">
        <v>3530.28</v>
      </c>
      <c r="N9" s="479">
        <f>L9/M9</f>
        <v>9.5159590740677789E-3</v>
      </c>
      <c r="O9" s="82">
        <v>118.7</v>
      </c>
      <c r="P9" s="65">
        <f t="shared" ref="P9" si="2">N9*O9</f>
        <v>1.1295443420918454</v>
      </c>
      <c r="Q9" s="65">
        <f t="shared" ref="Q9" si="3">N9*60*1000</f>
        <v>570.9575444440668</v>
      </c>
      <c r="R9" s="66">
        <f t="shared" ref="R9" si="4">Q9*O9/1000</f>
        <v>67.77266052551073</v>
      </c>
    </row>
    <row r="10" spans="1:18" ht="21.75" customHeight="1" x14ac:dyDescent="0.2">
      <c r="A10" s="626"/>
      <c r="B10" s="364">
        <v>2</v>
      </c>
      <c r="C10" s="259" t="s">
        <v>50</v>
      </c>
      <c r="D10" s="67" t="s">
        <v>31</v>
      </c>
      <c r="E10" s="68">
        <v>6</v>
      </c>
      <c r="F10" s="68">
        <v>1992</v>
      </c>
      <c r="G10" s="69">
        <f t="shared" ref="G10:G41" si="5">H10+I10+J10</f>
        <v>2.9209999999999998</v>
      </c>
      <c r="H10" s="69">
        <v>0</v>
      </c>
      <c r="I10" s="69">
        <v>0</v>
      </c>
      <c r="J10" s="69">
        <v>2.9209999999999998</v>
      </c>
      <c r="K10" s="69">
        <v>266.81</v>
      </c>
      <c r="L10" s="69">
        <f t="shared" ref="L10:L41" si="6">J10</f>
        <v>2.9209999999999998</v>
      </c>
      <c r="M10" s="69">
        <v>266.81</v>
      </c>
      <c r="N10" s="165">
        <f t="shared" ref="N10:N41" si="7">L10/M10</f>
        <v>1.0947865522281773E-2</v>
      </c>
      <c r="O10" s="84">
        <v>118.7</v>
      </c>
      <c r="P10" s="71">
        <f t="shared" ref="P10:P41" si="8">N10*O10</f>
        <v>1.2995116374948465</v>
      </c>
      <c r="Q10" s="71">
        <f t="shared" ref="Q10:Q41" si="9">N10*60*1000</f>
        <v>656.8719313369063</v>
      </c>
      <c r="R10" s="72">
        <f t="shared" ref="R10:R41" si="10">Q10*O10/1000</f>
        <v>77.97069824969077</v>
      </c>
    </row>
    <row r="11" spans="1:18" ht="21" customHeight="1" x14ac:dyDescent="0.2">
      <c r="A11" s="626"/>
      <c r="B11" s="364">
        <v>3</v>
      </c>
      <c r="C11" s="383" t="s">
        <v>48</v>
      </c>
      <c r="D11" s="73" t="s">
        <v>31</v>
      </c>
      <c r="E11" s="75">
        <v>75</v>
      </c>
      <c r="F11" s="75">
        <v>1983</v>
      </c>
      <c r="G11" s="69">
        <f t="shared" si="5"/>
        <v>52.405000000000001</v>
      </c>
      <c r="H11" s="69">
        <v>3.2130000000000001</v>
      </c>
      <c r="I11" s="69">
        <v>11.045999999999999</v>
      </c>
      <c r="J11" s="69">
        <v>38.146000000000001</v>
      </c>
      <c r="K11" s="69">
        <v>3467.27</v>
      </c>
      <c r="L11" s="69">
        <f t="shared" si="6"/>
        <v>38.146000000000001</v>
      </c>
      <c r="M11" s="69">
        <v>3467.27</v>
      </c>
      <c r="N11" s="70">
        <f t="shared" si="7"/>
        <v>1.1001739120403083E-2</v>
      </c>
      <c r="O11" s="84">
        <v>118.7</v>
      </c>
      <c r="P11" s="71">
        <f t="shared" si="8"/>
        <v>1.305906433591846</v>
      </c>
      <c r="Q11" s="71">
        <f t="shared" si="9"/>
        <v>660.10434722418495</v>
      </c>
      <c r="R11" s="72">
        <f t="shared" si="10"/>
        <v>78.354386015510755</v>
      </c>
    </row>
    <row r="12" spans="1:18" ht="22.5" customHeight="1" thickBot="1" x14ac:dyDescent="0.25">
      <c r="A12" s="627"/>
      <c r="B12" s="370">
        <v>4</v>
      </c>
      <c r="C12" s="583" t="s">
        <v>30</v>
      </c>
      <c r="D12" s="76" t="s">
        <v>31</v>
      </c>
      <c r="E12" s="77">
        <v>19</v>
      </c>
      <c r="F12" s="77">
        <v>1986</v>
      </c>
      <c r="G12" s="78">
        <f t="shared" si="5"/>
        <v>12.42</v>
      </c>
      <c r="H12" s="78">
        <v>0</v>
      </c>
      <c r="I12" s="78">
        <v>0</v>
      </c>
      <c r="J12" s="78">
        <v>12.42</v>
      </c>
      <c r="K12" s="78">
        <v>1120.5999999999999</v>
      </c>
      <c r="L12" s="78">
        <f t="shared" si="6"/>
        <v>12.42</v>
      </c>
      <c r="M12" s="78">
        <v>1120.5999999999999</v>
      </c>
      <c r="N12" s="79">
        <f t="shared" si="7"/>
        <v>1.1083348206318044E-2</v>
      </c>
      <c r="O12" s="272">
        <v>118.7</v>
      </c>
      <c r="P12" s="80">
        <f t="shared" si="8"/>
        <v>1.3155934320899518</v>
      </c>
      <c r="Q12" s="80">
        <f t="shared" si="9"/>
        <v>665.00089237908264</v>
      </c>
      <c r="R12" s="81">
        <f t="shared" si="10"/>
        <v>78.935605925397113</v>
      </c>
    </row>
    <row r="13" spans="1:18" ht="14.25" customHeight="1" x14ac:dyDescent="0.2">
      <c r="A13" s="628" t="s">
        <v>82</v>
      </c>
      <c r="B13" s="358">
        <v>5</v>
      </c>
      <c r="C13" s="315" t="s">
        <v>34</v>
      </c>
      <c r="D13" s="216" t="s">
        <v>31</v>
      </c>
      <c r="E13" s="217">
        <v>47</v>
      </c>
      <c r="F13" s="217">
        <v>1964</v>
      </c>
      <c r="G13" s="218">
        <f t="shared" si="5"/>
        <v>25.747</v>
      </c>
      <c r="H13" s="218">
        <v>0</v>
      </c>
      <c r="I13" s="218">
        <v>0</v>
      </c>
      <c r="J13" s="218">
        <v>25.747</v>
      </c>
      <c r="K13" s="218">
        <v>2012.08</v>
      </c>
      <c r="L13" s="218">
        <f t="shared" si="6"/>
        <v>25.747</v>
      </c>
      <c r="M13" s="218">
        <v>2012.08</v>
      </c>
      <c r="N13" s="219">
        <f t="shared" si="7"/>
        <v>1.2796210886247068E-2</v>
      </c>
      <c r="O13" s="151">
        <v>118.7</v>
      </c>
      <c r="P13" s="220">
        <f t="shared" si="8"/>
        <v>1.518910232197527</v>
      </c>
      <c r="Q13" s="220">
        <f t="shared" si="9"/>
        <v>767.77265317482397</v>
      </c>
      <c r="R13" s="221">
        <f t="shared" si="10"/>
        <v>91.134613931851604</v>
      </c>
    </row>
    <row r="14" spans="1:18" ht="15" customHeight="1" x14ac:dyDescent="0.2">
      <c r="A14" s="629"/>
      <c r="B14" s="294">
        <v>6</v>
      </c>
      <c r="C14" s="226" t="s">
        <v>32</v>
      </c>
      <c r="D14" s="296" t="s">
        <v>31</v>
      </c>
      <c r="E14" s="217">
        <v>85</v>
      </c>
      <c r="F14" s="217">
        <v>1969</v>
      </c>
      <c r="G14" s="218">
        <f t="shared" si="5"/>
        <v>50.305</v>
      </c>
      <c r="H14" s="218">
        <v>0</v>
      </c>
      <c r="I14" s="218">
        <v>0</v>
      </c>
      <c r="J14" s="218">
        <v>50.305</v>
      </c>
      <c r="K14" s="218">
        <v>3845.22</v>
      </c>
      <c r="L14" s="218">
        <f t="shared" si="6"/>
        <v>50.305</v>
      </c>
      <c r="M14" s="218">
        <v>3845.22</v>
      </c>
      <c r="N14" s="219">
        <f t="shared" si="7"/>
        <v>1.3082476425276058E-2</v>
      </c>
      <c r="O14" s="32">
        <v>118.7</v>
      </c>
      <c r="P14" s="220">
        <f t="shared" si="8"/>
        <v>1.5528899516802681</v>
      </c>
      <c r="Q14" s="220">
        <f t="shared" si="9"/>
        <v>784.94858551656353</v>
      </c>
      <c r="R14" s="221">
        <f t="shared" si="10"/>
        <v>93.173397100816089</v>
      </c>
    </row>
    <row r="15" spans="1:18" ht="15.75" customHeight="1" x14ac:dyDescent="0.2">
      <c r="A15" s="629"/>
      <c r="B15" s="294">
        <v>7</v>
      </c>
      <c r="C15" s="554" t="s">
        <v>33</v>
      </c>
      <c r="D15" s="232" t="s">
        <v>31</v>
      </c>
      <c r="E15" s="230">
        <v>55</v>
      </c>
      <c r="F15" s="230">
        <v>1966</v>
      </c>
      <c r="G15" s="231">
        <f t="shared" si="5"/>
        <v>35.293999999999997</v>
      </c>
      <c r="H15" s="231">
        <v>0</v>
      </c>
      <c r="I15" s="231">
        <v>0</v>
      </c>
      <c r="J15" s="231">
        <v>35.293999999999997</v>
      </c>
      <c r="K15" s="231">
        <v>2582.04</v>
      </c>
      <c r="L15" s="231">
        <f t="shared" si="6"/>
        <v>35.293999999999997</v>
      </c>
      <c r="M15" s="231">
        <v>2582.04</v>
      </c>
      <c r="N15" s="31">
        <f t="shared" si="7"/>
        <v>1.3669036885563353E-2</v>
      </c>
      <c r="O15" s="32">
        <v>118.7</v>
      </c>
      <c r="P15" s="234">
        <f t="shared" si="8"/>
        <v>1.62251467831637</v>
      </c>
      <c r="Q15" s="234">
        <f t="shared" si="9"/>
        <v>820.14221313380119</v>
      </c>
      <c r="R15" s="235">
        <f t="shared" si="10"/>
        <v>97.350880698982209</v>
      </c>
    </row>
    <row r="16" spans="1:18" ht="15" customHeight="1" x14ac:dyDescent="0.2">
      <c r="A16" s="629"/>
      <c r="B16" s="294">
        <v>8</v>
      </c>
      <c r="C16" s="224" t="s">
        <v>44</v>
      </c>
      <c r="D16" s="28" t="s">
        <v>31</v>
      </c>
      <c r="E16" s="29">
        <v>50</v>
      </c>
      <c r="F16" s="29">
        <v>1973</v>
      </c>
      <c r="G16" s="30">
        <f t="shared" si="5"/>
        <v>35.213000000000001</v>
      </c>
      <c r="H16" s="30">
        <v>0</v>
      </c>
      <c r="I16" s="30">
        <v>0</v>
      </c>
      <c r="J16" s="30">
        <v>35.213000000000001</v>
      </c>
      <c r="K16" s="30">
        <v>2549.87</v>
      </c>
      <c r="L16" s="30">
        <f t="shared" si="6"/>
        <v>35.213000000000001</v>
      </c>
      <c r="M16" s="30">
        <v>2549.87</v>
      </c>
      <c r="N16" s="219">
        <f t="shared" si="7"/>
        <v>1.3809723632969525E-2</v>
      </c>
      <c r="O16" s="32">
        <v>118.7</v>
      </c>
      <c r="P16" s="33">
        <f t="shared" si="8"/>
        <v>1.6392141952334827</v>
      </c>
      <c r="Q16" s="33">
        <f t="shared" si="9"/>
        <v>828.5834179781715</v>
      </c>
      <c r="R16" s="42">
        <f t="shared" si="10"/>
        <v>98.352851714008949</v>
      </c>
    </row>
    <row r="17" spans="1:22" ht="15" customHeight="1" x14ac:dyDescent="0.2">
      <c r="A17" s="629"/>
      <c r="B17" s="290">
        <v>9</v>
      </c>
      <c r="C17" s="225" t="s">
        <v>45</v>
      </c>
      <c r="D17" s="59" t="s">
        <v>31</v>
      </c>
      <c r="E17" s="29">
        <v>18</v>
      </c>
      <c r="F17" s="29">
        <v>1974</v>
      </c>
      <c r="G17" s="30">
        <f t="shared" si="5"/>
        <v>19.363</v>
      </c>
      <c r="H17" s="30">
        <v>0</v>
      </c>
      <c r="I17" s="30">
        <v>0</v>
      </c>
      <c r="J17" s="30">
        <v>19.363</v>
      </c>
      <c r="K17" s="28">
        <v>1390.81</v>
      </c>
      <c r="L17" s="30">
        <f t="shared" si="6"/>
        <v>19.363</v>
      </c>
      <c r="M17" s="28">
        <v>1390.81</v>
      </c>
      <c r="N17" s="31">
        <f t="shared" si="7"/>
        <v>1.3922102947203429E-2</v>
      </c>
      <c r="O17" s="32">
        <v>118.7</v>
      </c>
      <c r="P17" s="33">
        <f t="shared" si="8"/>
        <v>1.652553619833047</v>
      </c>
      <c r="Q17" s="33">
        <f t="shared" si="9"/>
        <v>835.32617683220576</v>
      </c>
      <c r="R17" s="42">
        <f t="shared" si="10"/>
        <v>99.153217189982826</v>
      </c>
    </row>
    <row r="18" spans="1:22" ht="14.25" customHeight="1" thickBot="1" x14ac:dyDescent="0.25">
      <c r="A18" s="633"/>
      <c r="B18" s="298">
        <v>10</v>
      </c>
      <c r="C18" s="484" t="s">
        <v>36</v>
      </c>
      <c r="D18" s="258" t="s">
        <v>31</v>
      </c>
      <c r="E18" s="260">
        <v>8</v>
      </c>
      <c r="F18" s="260">
        <v>1975</v>
      </c>
      <c r="G18" s="261">
        <f t="shared" si="5"/>
        <v>7.0439999999999996</v>
      </c>
      <c r="H18" s="261">
        <v>0</v>
      </c>
      <c r="I18" s="261">
        <v>0</v>
      </c>
      <c r="J18" s="261">
        <v>7.0439999999999996</v>
      </c>
      <c r="K18" s="261">
        <v>488.96</v>
      </c>
      <c r="L18" s="261">
        <f t="shared" si="6"/>
        <v>7.0439999999999996</v>
      </c>
      <c r="M18" s="261">
        <v>488.96</v>
      </c>
      <c r="N18" s="262">
        <f t="shared" si="7"/>
        <v>1.4406086387434555E-2</v>
      </c>
      <c r="O18" s="152">
        <v>118.7</v>
      </c>
      <c r="P18" s="264">
        <f t="shared" si="8"/>
        <v>1.7100024541884817</v>
      </c>
      <c r="Q18" s="264">
        <f t="shared" si="9"/>
        <v>864.36518324607323</v>
      </c>
      <c r="R18" s="265">
        <f t="shared" si="10"/>
        <v>102.6001472513089</v>
      </c>
    </row>
    <row r="19" spans="1:22" ht="13.5" customHeight="1" x14ac:dyDescent="0.2">
      <c r="A19" s="630" t="s">
        <v>83</v>
      </c>
      <c r="B19" s="289">
        <v>11</v>
      </c>
      <c r="C19" s="239" t="s">
        <v>60</v>
      </c>
      <c r="D19" s="143" t="s">
        <v>47</v>
      </c>
      <c r="E19" s="145">
        <v>1</v>
      </c>
      <c r="F19" s="145"/>
      <c r="G19" s="146">
        <f t="shared" si="5"/>
        <v>0.68400000000000005</v>
      </c>
      <c r="H19" s="146">
        <v>0</v>
      </c>
      <c r="I19" s="146">
        <v>0</v>
      </c>
      <c r="J19" s="146">
        <v>0.68400000000000005</v>
      </c>
      <c r="K19" s="144">
        <v>47</v>
      </c>
      <c r="L19" s="146">
        <f t="shared" si="6"/>
        <v>0.68400000000000005</v>
      </c>
      <c r="M19" s="144">
        <v>47</v>
      </c>
      <c r="N19" s="485">
        <f t="shared" si="7"/>
        <v>1.4553191489361704E-2</v>
      </c>
      <c r="O19" s="308">
        <v>118.7</v>
      </c>
      <c r="P19" s="148">
        <f t="shared" si="8"/>
        <v>1.7274638297872342</v>
      </c>
      <c r="Q19" s="148">
        <f t="shared" si="9"/>
        <v>873.19148936170222</v>
      </c>
      <c r="R19" s="149">
        <f t="shared" si="10"/>
        <v>103.64782978723406</v>
      </c>
    </row>
    <row r="20" spans="1:22" ht="14.25" customHeight="1" x14ac:dyDescent="0.2">
      <c r="A20" s="631"/>
      <c r="B20" s="487">
        <v>12</v>
      </c>
      <c r="C20" s="584" t="s">
        <v>38</v>
      </c>
      <c r="D20" s="90" t="s">
        <v>31</v>
      </c>
      <c r="E20" s="87">
        <v>48</v>
      </c>
      <c r="F20" s="87">
        <v>1962</v>
      </c>
      <c r="G20" s="89">
        <f t="shared" si="5"/>
        <v>30.468</v>
      </c>
      <c r="H20" s="89">
        <v>0</v>
      </c>
      <c r="I20" s="89">
        <v>0</v>
      </c>
      <c r="J20" s="89">
        <v>30.468</v>
      </c>
      <c r="K20" s="89">
        <v>1908.69</v>
      </c>
      <c r="L20" s="89">
        <f t="shared" si="6"/>
        <v>30.468</v>
      </c>
      <c r="M20" s="89">
        <v>1908.69</v>
      </c>
      <c r="N20" s="91">
        <f t="shared" si="7"/>
        <v>1.5962780755387204E-2</v>
      </c>
      <c r="O20" s="104">
        <v>118.7</v>
      </c>
      <c r="P20" s="93">
        <f t="shared" si="8"/>
        <v>1.8947820756644611</v>
      </c>
      <c r="Q20" s="93">
        <f t="shared" si="9"/>
        <v>957.76684532323225</v>
      </c>
      <c r="R20" s="94">
        <f t="shared" si="10"/>
        <v>113.68692453986768</v>
      </c>
    </row>
    <row r="21" spans="1:22" ht="14.25" customHeight="1" x14ac:dyDescent="0.2">
      <c r="A21" s="631"/>
      <c r="B21" s="246">
        <v>13</v>
      </c>
      <c r="C21" s="524" t="s">
        <v>37</v>
      </c>
      <c r="D21" s="492" t="s">
        <v>31</v>
      </c>
      <c r="E21" s="490">
        <v>46</v>
      </c>
      <c r="F21" s="490">
        <v>1960</v>
      </c>
      <c r="G21" s="491">
        <f t="shared" si="5"/>
        <v>29.352</v>
      </c>
      <c r="H21" s="491">
        <v>0</v>
      </c>
      <c r="I21" s="491">
        <v>0</v>
      </c>
      <c r="J21" s="491">
        <v>29.352</v>
      </c>
      <c r="K21" s="491">
        <v>1834.68</v>
      </c>
      <c r="L21" s="491">
        <f t="shared" si="6"/>
        <v>29.352</v>
      </c>
      <c r="M21" s="491">
        <v>1834.68</v>
      </c>
      <c r="N21" s="485">
        <f t="shared" si="7"/>
        <v>1.5998430243966251E-2</v>
      </c>
      <c r="O21" s="104">
        <v>118.7</v>
      </c>
      <c r="P21" s="493">
        <f t="shared" si="8"/>
        <v>1.8990136699587941</v>
      </c>
      <c r="Q21" s="493">
        <f t="shared" si="9"/>
        <v>959.90581463797514</v>
      </c>
      <c r="R21" s="494">
        <f t="shared" si="10"/>
        <v>113.94082019752764</v>
      </c>
    </row>
    <row r="22" spans="1:22" ht="13.5" customHeight="1" x14ac:dyDescent="0.2">
      <c r="A22" s="631"/>
      <c r="B22" s="246">
        <v>14</v>
      </c>
      <c r="C22" s="240" t="s">
        <v>72</v>
      </c>
      <c r="D22" s="90" t="s">
        <v>31</v>
      </c>
      <c r="E22" s="87">
        <v>33</v>
      </c>
      <c r="F22" s="87">
        <v>1987</v>
      </c>
      <c r="G22" s="89">
        <f t="shared" si="5"/>
        <v>34.308999999999997</v>
      </c>
      <c r="H22" s="89">
        <v>0</v>
      </c>
      <c r="I22" s="89">
        <v>0</v>
      </c>
      <c r="J22" s="89">
        <v>34.308999999999997</v>
      </c>
      <c r="K22" s="90">
        <v>1981.22</v>
      </c>
      <c r="L22" s="89">
        <f t="shared" si="6"/>
        <v>34.308999999999997</v>
      </c>
      <c r="M22" s="90">
        <v>1981.22</v>
      </c>
      <c r="N22" s="91">
        <f t="shared" si="7"/>
        <v>1.731710764074661E-2</v>
      </c>
      <c r="O22" s="104">
        <v>118.7</v>
      </c>
      <c r="P22" s="93">
        <f t="shared" si="8"/>
        <v>2.0555406769566229</v>
      </c>
      <c r="Q22" s="93">
        <f t="shared" si="9"/>
        <v>1039.0264584447966</v>
      </c>
      <c r="R22" s="94">
        <f t="shared" si="10"/>
        <v>123.33244061739735</v>
      </c>
    </row>
    <row r="23" spans="1:22" ht="15" customHeight="1" x14ac:dyDescent="0.2">
      <c r="A23" s="631"/>
      <c r="B23" s="246">
        <v>15</v>
      </c>
      <c r="C23" s="243" t="s">
        <v>39</v>
      </c>
      <c r="D23" s="90" t="s">
        <v>31</v>
      </c>
      <c r="E23" s="87">
        <v>10</v>
      </c>
      <c r="F23" s="87">
        <v>1997</v>
      </c>
      <c r="G23" s="89">
        <f t="shared" si="5"/>
        <v>14.782999999999999</v>
      </c>
      <c r="H23" s="89">
        <v>0</v>
      </c>
      <c r="I23" s="89">
        <v>0</v>
      </c>
      <c r="J23" s="89">
        <v>14.782999999999999</v>
      </c>
      <c r="K23" s="89">
        <v>822.7</v>
      </c>
      <c r="L23" s="89">
        <f t="shared" si="6"/>
        <v>14.782999999999999</v>
      </c>
      <c r="M23" s="89">
        <v>822.7</v>
      </c>
      <c r="N23" s="91">
        <f t="shared" si="7"/>
        <v>1.7968882946396012E-2</v>
      </c>
      <c r="O23" s="104">
        <v>118.7</v>
      </c>
      <c r="P23" s="93">
        <f t="shared" si="8"/>
        <v>2.1329064057372067</v>
      </c>
      <c r="Q23" s="93">
        <f t="shared" si="9"/>
        <v>1078.1329767837606</v>
      </c>
      <c r="R23" s="94">
        <f t="shared" si="10"/>
        <v>127.97438434423239</v>
      </c>
    </row>
    <row r="24" spans="1:22" ht="15" customHeight="1" x14ac:dyDescent="0.2">
      <c r="A24" s="631"/>
      <c r="B24" s="289">
        <v>16</v>
      </c>
      <c r="C24" s="240" t="s">
        <v>43</v>
      </c>
      <c r="D24" s="90" t="s">
        <v>31</v>
      </c>
      <c r="E24" s="87">
        <v>8</v>
      </c>
      <c r="F24" s="87">
        <v>1966</v>
      </c>
      <c r="G24" s="89">
        <f t="shared" si="5"/>
        <v>6.6070000000000002</v>
      </c>
      <c r="H24" s="89">
        <v>0</v>
      </c>
      <c r="I24" s="89">
        <v>0</v>
      </c>
      <c r="J24" s="89">
        <v>6.6070000000000002</v>
      </c>
      <c r="K24" s="89">
        <v>353.96</v>
      </c>
      <c r="L24" s="89">
        <f t="shared" si="6"/>
        <v>6.6070000000000002</v>
      </c>
      <c r="M24" s="89">
        <v>353.96</v>
      </c>
      <c r="N24" s="91">
        <f t="shared" si="7"/>
        <v>1.8665950954910162E-2</v>
      </c>
      <c r="O24" s="104">
        <v>118.7</v>
      </c>
      <c r="P24" s="93">
        <f t="shared" si="8"/>
        <v>2.2156483783478365</v>
      </c>
      <c r="Q24" s="93">
        <f t="shared" si="9"/>
        <v>1119.9570572946097</v>
      </c>
      <c r="R24" s="94">
        <f t="shared" si="10"/>
        <v>132.93890270087019</v>
      </c>
    </row>
    <row r="25" spans="1:22" ht="15" customHeight="1" x14ac:dyDescent="0.2">
      <c r="A25" s="631"/>
      <c r="B25" s="289">
        <v>17</v>
      </c>
      <c r="C25" s="511" t="s">
        <v>89</v>
      </c>
      <c r="D25" s="516" t="s">
        <v>31</v>
      </c>
      <c r="E25" s="514">
        <v>24</v>
      </c>
      <c r="F25" s="514">
        <v>1998</v>
      </c>
      <c r="G25" s="515">
        <f t="shared" si="5"/>
        <v>23.831</v>
      </c>
      <c r="H25" s="515">
        <v>0</v>
      </c>
      <c r="I25" s="515">
        <v>0</v>
      </c>
      <c r="J25" s="515">
        <v>23.831</v>
      </c>
      <c r="K25" s="515">
        <v>1274.6600000000001</v>
      </c>
      <c r="L25" s="515">
        <f t="shared" si="6"/>
        <v>23.831</v>
      </c>
      <c r="M25" s="515">
        <v>1274.6600000000001</v>
      </c>
      <c r="N25" s="91">
        <f t="shared" si="7"/>
        <v>1.8695965983085684E-2</v>
      </c>
      <c r="O25" s="104">
        <v>118.7</v>
      </c>
      <c r="P25" s="517">
        <f t="shared" si="8"/>
        <v>2.2192111621922708</v>
      </c>
      <c r="Q25" s="517">
        <f t="shared" si="9"/>
        <v>1121.7579589851409</v>
      </c>
      <c r="R25" s="518">
        <f t="shared" si="10"/>
        <v>133.15266973153624</v>
      </c>
    </row>
    <row r="26" spans="1:22" ht="15" customHeight="1" x14ac:dyDescent="0.25">
      <c r="A26" s="631"/>
      <c r="B26" s="246">
        <v>18</v>
      </c>
      <c r="C26" s="243" t="s">
        <v>35</v>
      </c>
      <c r="D26" s="90" t="s">
        <v>31</v>
      </c>
      <c r="E26" s="87">
        <v>8</v>
      </c>
      <c r="F26" s="87">
        <v>1966</v>
      </c>
      <c r="G26" s="89">
        <f t="shared" si="5"/>
        <v>6.56</v>
      </c>
      <c r="H26" s="89">
        <v>0</v>
      </c>
      <c r="I26" s="89">
        <v>0</v>
      </c>
      <c r="J26" s="89">
        <v>6.56</v>
      </c>
      <c r="K26" s="89">
        <v>350.21</v>
      </c>
      <c r="L26" s="89">
        <f t="shared" si="6"/>
        <v>6.56</v>
      </c>
      <c r="M26" s="89">
        <v>350.21</v>
      </c>
      <c r="N26" s="91">
        <f t="shared" si="7"/>
        <v>1.873161817195397E-2</v>
      </c>
      <c r="O26" s="104">
        <v>118.7</v>
      </c>
      <c r="P26" s="93">
        <f t="shared" si="8"/>
        <v>2.2234430770109364</v>
      </c>
      <c r="Q26" s="93">
        <f t="shared" si="9"/>
        <v>1123.8970903172383</v>
      </c>
      <c r="R26" s="94">
        <f t="shared" si="10"/>
        <v>133.40658462065619</v>
      </c>
      <c r="V26"/>
    </row>
    <row r="27" spans="1:22" s="19" customFormat="1" ht="15" customHeight="1" x14ac:dyDescent="0.2">
      <c r="A27" s="631"/>
      <c r="B27" s="246">
        <v>19</v>
      </c>
      <c r="C27" s="240" t="s">
        <v>54</v>
      </c>
      <c r="D27" s="88" t="s">
        <v>47</v>
      </c>
      <c r="E27" s="87">
        <v>18</v>
      </c>
      <c r="F27" s="87">
        <v>1964</v>
      </c>
      <c r="G27" s="89">
        <f t="shared" si="5"/>
        <v>15.298999999999999</v>
      </c>
      <c r="H27" s="89">
        <v>0</v>
      </c>
      <c r="I27" s="89">
        <v>0</v>
      </c>
      <c r="J27" s="89">
        <v>15.298999999999999</v>
      </c>
      <c r="K27" s="90">
        <v>801.57</v>
      </c>
      <c r="L27" s="89">
        <f t="shared" si="6"/>
        <v>15.298999999999999</v>
      </c>
      <c r="M27" s="90">
        <v>801.57</v>
      </c>
      <c r="N27" s="91">
        <f t="shared" si="7"/>
        <v>1.9086293149693723E-2</v>
      </c>
      <c r="O27" s="104">
        <v>118.7</v>
      </c>
      <c r="P27" s="93">
        <f t="shared" si="8"/>
        <v>2.2655429968686449</v>
      </c>
      <c r="Q27" s="93">
        <f t="shared" si="9"/>
        <v>1145.1775889816233</v>
      </c>
      <c r="R27" s="94">
        <f t="shared" si="10"/>
        <v>135.93257981211869</v>
      </c>
      <c r="S27" s="18"/>
      <c r="T27" s="18"/>
      <c r="U27" s="18"/>
    </row>
    <row r="28" spans="1:22" ht="14.25" customHeight="1" x14ac:dyDescent="0.2">
      <c r="A28" s="631"/>
      <c r="B28" s="487">
        <v>20</v>
      </c>
      <c r="C28" s="239" t="s">
        <v>71</v>
      </c>
      <c r="D28" s="144" t="s">
        <v>31</v>
      </c>
      <c r="E28" s="145">
        <v>12</v>
      </c>
      <c r="F28" s="145">
        <v>1965</v>
      </c>
      <c r="G28" s="146">
        <f t="shared" si="5"/>
        <v>10.388</v>
      </c>
      <c r="H28" s="146">
        <v>0</v>
      </c>
      <c r="I28" s="146">
        <v>0</v>
      </c>
      <c r="J28" s="146">
        <v>10.388</v>
      </c>
      <c r="K28" s="144">
        <v>539.38</v>
      </c>
      <c r="L28" s="146">
        <f t="shared" si="6"/>
        <v>10.388</v>
      </c>
      <c r="M28" s="144">
        <v>539.38</v>
      </c>
      <c r="N28" s="147">
        <f t="shared" si="7"/>
        <v>1.9259149393748377E-2</v>
      </c>
      <c r="O28" s="215">
        <v>118.7</v>
      </c>
      <c r="P28" s="148">
        <f t="shared" si="8"/>
        <v>2.2860610330379325</v>
      </c>
      <c r="Q28" s="148">
        <f t="shared" si="9"/>
        <v>1155.5489636249026</v>
      </c>
      <c r="R28" s="149">
        <f t="shared" si="10"/>
        <v>137.16366198227595</v>
      </c>
    </row>
    <row r="29" spans="1:22" ht="15.75" customHeight="1" x14ac:dyDescent="0.2">
      <c r="A29" s="631"/>
      <c r="B29" s="246">
        <v>21</v>
      </c>
      <c r="C29" s="240" t="s">
        <v>99</v>
      </c>
      <c r="D29" s="88" t="s">
        <v>47</v>
      </c>
      <c r="E29" s="87">
        <v>8</v>
      </c>
      <c r="F29" s="87"/>
      <c r="G29" s="89">
        <f t="shared" si="5"/>
        <v>9.7620000000000005</v>
      </c>
      <c r="H29" s="89">
        <v>0</v>
      </c>
      <c r="I29" s="89">
        <v>0</v>
      </c>
      <c r="J29" s="89">
        <v>9.7620000000000005</v>
      </c>
      <c r="K29" s="90">
        <v>488.96</v>
      </c>
      <c r="L29" s="89">
        <f t="shared" si="6"/>
        <v>9.7620000000000005</v>
      </c>
      <c r="M29" s="90">
        <v>488.96</v>
      </c>
      <c r="N29" s="91">
        <f t="shared" si="7"/>
        <v>1.9964823298429323E-2</v>
      </c>
      <c r="O29" s="104">
        <v>118.7</v>
      </c>
      <c r="P29" s="93">
        <f t="shared" si="8"/>
        <v>2.3698245255235606</v>
      </c>
      <c r="Q29" s="93">
        <f t="shared" si="9"/>
        <v>1197.8893979057593</v>
      </c>
      <c r="R29" s="94">
        <f t="shared" si="10"/>
        <v>142.18947153141363</v>
      </c>
    </row>
    <row r="30" spans="1:22" ht="15" customHeight="1" x14ac:dyDescent="0.2">
      <c r="A30" s="631"/>
      <c r="B30" s="246">
        <v>22</v>
      </c>
      <c r="C30" s="240" t="s">
        <v>40</v>
      </c>
      <c r="D30" s="90" t="s">
        <v>31</v>
      </c>
      <c r="E30" s="87">
        <v>18</v>
      </c>
      <c r="F30" s="87"/>
      <c r="G30" s="89">
        <f t="shared" si="5"/>
        <v>16.79</v>
      </c>
      <c r="H30" s="89">
        <v>2.2440000000000002</v>
      </c>
      <c r="I30" s="89">
        <v>0.16600000000000001</v>
      </c>
      <c r="J30" s="89">
        <v>14.38</v>
      </c>
      <c r="K30" s="90">
        <v>704.53</v>
      </c>
      <c r="L30" s="89">
        <f t="shared" si="6"/>
        <v>14.38</v>
      </c>
      <c r="M30" s="90">
        <v>704.53</v>
      </c>
      <c r="N30" s="91">
        <f t="shared" si="7"/>
        <v>2.0410770300767888E-2</v>
      </c>
      <c r="O30" s="104">
        <v>118.7</v>
      </c>
      <c r="P30" s="93">
        <f t="shared" si="8"/>
        <v>2.4227584347011484</v>
      </c>
      <c r="Q30" s="93">
        <f t="shared" si="9"/>
        <v>1224.6462180460733</v>
      </c>
      <c r="R30" s="94">
        <f t="shared" si="10"/>
        <v>145.36550608206889</v>
      </c>
    </row>
    <row r="31" spans="1:22" ht="15.75" customHeight="1" x14ac:dyDescent="0.2">
      <c r="A31" s="631"/>
      <c r="B31" s="246">
        <v>23</v>
      </c>
      <c r="C31" s="240" t="s">
        <v>77</v>
      </c>
      <c r="D31" s="90" t="s">
        <v>47</v>
      </c>
      <c r="E31" s="87">
        <v>14</v>
      </c>
      <c r="F31" s="87">
        <v>1966</v>
      </c>
      <c r="G31" s="89">
        <f t="shared" si="5"/>
        <v>10.067</v>
      </c>
      <c r="H31" s="89">
        <v>0</v>
      </c>
      <c r="I31" s="89">
        <v>0</v>
      </c>
      <c r="J31" s="89">
        <v>10.067</v>
      </c>
      <c r="K31" s="89">
        <v>487.55</v>
      </c>
      <c r="L31" s="89">
        <f t="shared" si="6"/>
        <v>10.067</v>
      </c>
      <c r="M31" s="89">
        <v>487.55</v>
      </c>
      <c r="N31" s="91">
        <f t="shared" si="7"/>
        <v>2.0648138652445903E-2</v>
      </c>
      <c r="O31" s="104">
        <v>118.7</v>
      </c>
      <c r="P31" s="93">
        <f t="shared" si="8"/>
        <v>2.4509340580453287</v>
      </c>
      <c r="Q31" s="93">
        <f t="shared" si="9"/>
        <v>1238.8883191467542</v>
      </c>
      <c r="R31" s="94">
        <f t="shared" si="10"/>
        <v>147.05604348271973</v>
      </c>
    </row>
    <row r="32" spans="1:22" ht="15" customHeight="1" x14ac:dyDescent="0.2">
      <c r="A32" s="631"/>
      <c r="B32" s="289">
        <v>24</v>
      </c>
      <c r="C32" s="239" t="s">
        <v>73</v>
      </c>
      <c r="D32" s="143" t="s">
        <v>47</v>
      </c>
      <c r="E32" s="145">
        <v>5</v>
      </c>
      <c r="F32" s="145">
        <v>1973</v>
      </c>
      <c r="G32" s="146">
        <f t="shared" si="5"/>
        <v>7.7789999999999999</v>
      </c>
      <c r="H32" s="146">
        <v>0</v>
      </c>
      <c r="I32" s="146">
        <v>0</v>
      </c>
      <c r="J32" s="146">
        <v>7.7789999999999999</v>
      </c>
      <c r="K32" s="144">
        <v>374.02</v>
      </c>
      <c r="L32" s="146">
        <f t="shared" si="6"/>
        <v>7.7789999999999999</v>
      </c>
      <c r="M32" s="144">
        <v>374.02</v>
      </c>
      <c r="N32" s="147">
        <f t="shared" si="7"/>
        <v>2.0798353029249775E-2</v>
      </c>
      <c r="O32" s="104">
        <v>118.7</v>
      </c>
      <c r="P32" s="148">
        <f t="shared" si="8"/>
        <v>2.4687645045719484</v>
      </c>
      <c r="Q32" s="148">
        <f t="shared" si="9"/>
        <v>1247.9011817549865</v>
      </c>
      <c r="R32" s="149">
        <f t="shared" si="10"/>
        <v>148.1258702743169</v>
      </c>
    </row>
    <row r="33" spans="1:18" s="19" customFormat="1" ht="15" customHeight="1" x14ac:dyDescent="0.2">
      <c r="A33" s="631"/>
      <c r="B33" s="289">
        <v>25</v>
      </c>
      <c r="C33" s="228" t="s">
        <v>63</v>
      </c>
      <c r="D33" s="88" t="s">
        <v>47</v>
      </c>
      <c r="E33" s="87">
        <v>11</v>
      </c>
      <c r="F33" s="87">
        <v>1977</v>
      </c>
      <c r="G33" s="89">
        <f t="shared" si="5"/>
        <v>15.173999999999999</v>
      </c>
      <c r="H33" s="89">
        <v>0</v>
      </c>
      <c r="I33" s="89">
        <v>0</v>
      </c>
      <c r="J33" s="89">
        <v>15.173999999999999</v>
      </c>
      <c r="K33" s="90">
        <v>687.63</v>
      </c>
      <c r="L33" s="89">
        <f t="shared" si="6"/>
        <v>15.173999999999999</v>
      </c>
      <c r="M33" s="90">
        <v>687.63</v>
      </c>
      <c r="N33" s="91">
        <f t="shared" si="7"/>
        <v>2.2067100039265302E-2</v>
      </c>
      <c r="O33" s="104">
        <v>118.7</v>
      </c>
      <c r="P33" s="93">
        <f t="shared" si="8"/>
        <v>2.6193647746607915</v>
      </c>
      <c r="Q33" s="93">
        <f t="shared" si="9"/>
        <v>1324.0260023559181</v>
      </c>
      <c r="R33" s="94">
        <f t="shared" si="10"/>
        <v>157.16188647964748</v>
      </c>
    </row>
    <row r="34" spans="1:18" ht="14.25" customHeight="1" x14ac:dyDescent="0.2">
      <c r="A34" s="631"/>
      <c r="B34" s="246">
        <v>26</v>
      </c>
      <c r="C34" s="242" t="s">
        <v>53</v>
      </c>
      <c r="D34" s="143" t="s">
        <v>31</v>
      </c>
      <c r="E34" s="145">
        <v>7</v>
      </c>
      <c r="F34" s="145">
        <v>1964</v>
      </c>
      <c r="G34" s="146">
        <f t="shared" si="5"/>
        <v>7.008</v>
      </c>
      <c r="H34" s="146">
        <v>0</v>
      </c>
      <c r="I34" s="146">
        <v>0</v>
      </c>
      <c r="J34" s="146">
        <v>7.008</v>
      </c>
      <c r="K34" s="144">
        <v>310.77</v>
      </c>
      <c r="L34" s="146">
        <f t="shared" si="6"/>
        <v>7.008</v>
      </c>
      <c r="M34" s="144">
        <v>310.77</v>
      </c>
      <c r="N34" s="485">
        <f t="shared" si="7"/>
        <v>2.2550439231586061E-2</v>
      </c>
      <c r="O34" s="104">
        <v>118.7</v>
      </c>
      <c r="P34" s="148">
        <f t="shared" si="8"/>
        <v>2.6767371367892654</v>
      </c>
      <c r="Q34" s="148">
        <f t="shared" si="9"/>
        <v>1353.0263538951638</v>
      </c>
      <c r="R34" s="149">
        <f t="shared" si="10"/>
        <v>160.60422820735596</v>
      </c>
    </row>
    <row r="35" spans="1:18" ht="12.75" customHeight="1" x14ac:dyDescent="0.2">
      <c r="A35" s="631"/>
      <c r="B35" s="246">
        <v>27</v>
      </c>
      <c r="C35" s="243" t="s">
        <v>46</v>
      </c>
      <c r="D35" s="128" t="s">
        <v>47</v>
      </c>
      <c r="E35" s="87">
        <v>18</v>
      </c>
      <c r="F35" s="87">
        <v>1973</v>
      </c>
      <c r="G35" s="89">
        <f t="shared" si="5"/>
        <v>31.997</v>
      </c>
      <c r="H35" s="89">
        <v>0</v>
      </c>
      <c r="I35" s="89">
        <v>0</v>
      </c>
      <c r="J35" s="89">
        <v>31.997</v>
      </c>
      <c r="K35" s="89">
        <v>1319.16</v>
      </c>
      <c r="L35" s="89">
        <f t="shared" si="6"/>
        <v>31.997</v>
      </c>
      <c r="M35" s="89">
        <v>1319.16</v>
      </c>
      <c r="N35" s="91">
        <f t="shared" si="7"/>
        <v>2.4255586888626095E-2</v>
      </c>
      <c r="O35" s="104">
        <v>118.7</v>
      </c>
      <c r="P35" s="93">
        <f t="shared" si="8"/>
        <v>2.8791381636799178</v>
      </c>
      <c r="Q35" s="93">
        <f t="shared" si="9"/>
        <v>1455.3352133175656</v>
      </c>
      <c r="R35" s="94">
        <f t="shared" si="10"/>
        <v>172.74828982079504</v>
      </c>
    </row>
    <row r="36" spans="1:18" ht="12.75" customHeight="1" x14ac:dyDescent="0.2">
      <c r="A36" s="631"/>
      <c r="B36" s="246">
        <v>28</v>
      </c>
      <c r="C36" s="240" t="s">
        <v>85</v>
      </c>
      <c r="D36" s="90" t="s">
        <v>47</v>
      </c>
      <c r="E36" s="87">
        <v>20</v>
      </c>
      <c r="F36" s="87">
        <v>1988</v>
      </c>
      <c r="G36" s="89">
        <f t="shared" si="5"/>
        <v>19.027999999999999</v>
      </c>
      <c r="H36" s="89">
        <v>0</v>
      </c>
      <c r="I36" s="89">
        <v>0</v>
      </c>
      <c r="J36" s="89">
        <v>19.027999999999999</v>
      </c>
      <c r="K36" s="89">
        <v>1073.3399999999999</v>
      </c>
      <c r="L36" s="89">
        <f t="shared" si="6"/>
        <v>19.027999999999999</v>
      </c>
      <c r="M36" s="89">
        <v>752.43</v>
      </c>
      <c r="N36" s="91">
        <f t="shared" si="7"/>
        <v>2.5288731177651076E-2</v>
      </c>
      <c r="O36" s="104">
        <v>118.7</v>
      </c>
      <c r="P36" s="93">
        <f t="shared" si="8"/>
        <v>3.0017723907871829</v>
      </c>
      <c r="Q36" s="93">
        <f t="shared" si="9"/>
        <v>1517.3238706590646</v>
      </c>
      <c r="R36" s="94">
        <f t="shared" si="10"/>
        <v>180.10634344723096</v>
      </c>
    </row>
    <row r="37" spans="1:18" ht="13.5" customHeight="1" x14ac:dyDescent="0.2">
      <c r="A37" s="631"/>
      <c r="B37" s="289">
        <v>29</v>
      </c>
      <c r="C37" s="240" t="s">
        <v>101</v>
      </c>
      <c r="D37" s="88" t="s">
        <v>47</v>
      </c>
      <c r="E37" s="87">
        <v>12</v>
      </c>
      <c r="F37" s="87"/>
      <c r="G37" s="89">
        <f t="shared" si="5"/>
        <v>18.565999999999999</v>
      </c>
      <c r="H37" s="89">
        <v>0</v>
      </c>
      <c r="I37" s="89">
        <v>0</v>
      </c>
      <c r="J37" s="89">
        <v>18.565999999999999</v>
      </c>
      <c r="K37" s="90">
        <v>731.56</v>
      </c>
      <c r="L37" s="89">
        <f t="shared" si="6"/>
        <v>18.565999999999999</v>
      </c>
      <c r="M37" s="90">
        <v>731.56</v>
      </c>
      <c r="N37" s="91">
        <f t="shared" si="7"/>
        <v>2.5378642900103887E-2</v>
      </c>
      <c r="O37" s="104">
        <v>118.7</v>
      </c>
      <c r="P37" s="93">
        <f t="shared" si="8"/>
        <v>3.0124449122423314</v>
      </c>
      <c r="Q37" s="93">
        <f t="shared" si="9"/>
        <v>1522.7185740062332</v>
      </c>
      <c r="R37" s="94">
        <f t="shared" si="10"/>
        <v>180.74669473453989</v>
      </c>
    </row>
    <row r="38" spans="1:18" ht="12.75" customHeight="1" x14ac:dyDescent="0.2">
      <c r="A38" s="631"/>
      <c r="B38" s="246">
        <v>30</v>
      </c>
      <c r="C38" s="240" t="s">
        <v>86</v>
      </c>
      <c r="D38" s="90" t="s">
        <v>47</v>
      </c>
      <c r="E38" s="87">
        <v>32</v>
      </c>
      <c r="F38" s="87"/>
      <c r="G38" s="89">
        <f t="shared" si="5"/>
        <v>43.927</v>
      </c>
      <c r="H38" s="89">
        <v>0</v>
      </c>
      <c r="I38" s="89">
        <v>0</v>
      </c>
      <c r="J38" s="89">
        <v>43.927</v>
      </c>
      <c r="K38" s="89">
        <v>1770.01</v>
      </c>
      <c r="L38" s="89">
        <f t="shared" si="6"/>
        <v>43.927</v>
      </c>
      <c r="M38" s="89">
        <v>1705.02</v>
      </c>
      <c r="N38" s="91">
        <f t="shared" si="7"/>
        <v>2.5763334154438072E-2</v>
      </c>
      <c r="O38" s="104">
        <v>118.7</v>
      </c>
      <c r="P38" s="93">
        <f t="shared" si="8"/>
        <v>3.0581077641317993</v>
      </c>
      <c r="Q38" s="93">
        <f t="shared" si="9"/>
        <v>1545.8000492662843</v>
      </c>
      <c r="R38" s="94">
        <f t="shared" si="10"/>
        <v>183.48646584790794</v>
      </c>
    </row>
    <row r="39" spans="1:18" ht="12.75" customHeight="1" thickBot="1" x14ac:dyDescent="0.25">
      <c r="A39" s="632"/>
      <c r="B39" s="288">
        <v>31</v>
      </c>
      <c r="C39" s="244" t="s">
        <v>59</v>
      </c>
      <c r="D39" s="108" t="s">
        <v>47</v>
      </c>
      <c r="E39" s="106">
        <v>8</v>
      </c>
      <c r="F39" s="106">
        <v>1970</v>
      </c>
      <c r="G39" s="107">
        <f t="shared" si="5"/>
        <v>11.131</v>
      </c>
      <c r="H39" s="107">
        <v>0</v>
      </c>
      <c r="I39" s="107">
        <v>0</v>
      </c>
      <c r="J39" s="107">
        <v>11.131</v>
      </c>
      <c r="K39" s="107">
        <v>412.7</v>
      </c>
      <c r="L39" s="107">
        <f t="shared" si="6"/>
        <v>11.131</v>
      </c>
      <c r="M39" s="107">
        <v>412.7</v>
      </c>
      <c r="N39" s="109">
        <f t="shared" si="7"/>
        <v>2.6971165495517327E-2</v>
      </c>
      <c r="O39" s="153">
        <v>118.7</v>
      </c>
      <c r="P39" s="110">
        <f t="shared" si="8"/>
        <v>3.2014773443179068</v>
      </c>
      <c r="Q39" s="110">
        <f t="shared" si="9"/>
        <v>1618.2699297310396</v>
      </c>
      <c r="R39" s="111">
        <f t="shared" si="10"/>
        <v>192.08864065907443</v>
      </c>
    </row>
    <row r="40" spans="1:18" ht="12.75" customHeight="1" x14ac:dyDescent="0.2">
      <c r="A40" s="588" t="s">
        <v>84</v>
      </c>
      <c r="B40" s="346">
        <v>32</v>
      </c>
      <c r="C40" s="249" t="s">
        <v>66</v>
      </c>
      <c r="D40" s="114" t="s">
        <v>47</v>
      </c>
      <c r="E40" s="43">
        <v>45</v>
      </c>
      <c r="F40" s="43">
        <v>1972</v>
      </c>
      <c r="G40" s="113">
        <f t="shared" si="5"/>
        <v>41.92</v>
      </c>
      <c r="H40" s="113">
        <v>0</v>
      </c>
      <c r="I40" s="113">
        <v>0</v>
      </c>
      <c r="J40" s="113">
        <v>41.92</v>
      </c>
      <c r="K40" s="113">
        <v>1525.98</v>
      </c>
      <c r="L40" s="113">
        <f t="shared" si="6"/>
        <v>41.92</v>
      </c>
      <c r="M40" s="113">
        <v>1525.98</v>
      </c>
      <c r="N40" s="115">
        <f t="shared" si="7"/>
        <v>2.7470871177866028E-2</v>
      </c>
      <c r="O40" s="154">
        <v>118.7</v>
      </c>
      <c r="P40" s="116">
        <f t="shared" si="8"/>
        <v>3.2607924088126978</v>
      </c>
      <c r="Q40" s="116">
        <f t="shared" si="9"/>
        <v>1648.2522706719617</v>
      </c>
      <c r="R40" s="117">
        <f t="shared" si="10"/>
        <v>195.64754452876184</v>
      </c>
    </row>
    <row r="41" spans="1:18" ht="14.25" customHeight="1" x14ac:dyDescent="0.2">
      <c r="A41" s="589"/>
      <c r="B41" s="256">
        <v>33</v>
      </c>
      <c r="C41" s="250" t="s">
        <v>52</v>
      </c>
      <c r="D41" s="44" t="s">
        <v>47</v>
      </c>
      <c r="E41" s="45">
        <v>17</v>
      </c>
      <c r="F41" s="45">
        <v>1975</v>
      </c>
      <c r="G41" s="46">
        <f t="shared" si="5"/>
        <v>37.771000000000001</v>
      </c>
      <c r="H41" s="46">
        <v>0</v>
      </c>
      <c r="I41" s="46">
        <v>0</v>
      </c>
      <c r="J41" s="46">
        <v>37.771000000000001</v>
      </c>
      <c r="K41" s="46">
        <v>1315.92</v>
      </c>
      <c r="L41" s="46">
        <f t="shared" si="6"/>
        <v>37.771000000000001</v>
      </c>
      <c r="M41" s="46">
        <v>1315.92</v>
      </c>
      <c r="N41" s="47">
        <f t="shared" si="7"/>
        <v>2.8703112651224997E-2</v>
      </c>
      <c r="O41" s="48">
        <v>118.7</v>
      </c>
      <c r="P41" s="49">
        <f t="shared" si="8"/>
        <v>3.407059471700407</v>
      </c>
      <c r="Q41" s="49">
        <f t="shared" si="9"/>
        <v>1722.1867590734998</v>
      </c>
      <c r="R41" s="51">
        <f t="shared" si="10"/>
        <v>204.42356830202445</v>
      </c>
    </row>
    <row r="42" spans="1:18" ht="12.75" customHeight="1" x14ac:dyDescent="0.2">
      <c r="A42" s="635"/>
      <c r="B42" s="256">
        <v>34</v>
      </c>
      <c r="C42" s="250" t="s">
        <v>88</v>
      </c>
      <c r="D42" s="44" t="s">
        <v>47</v>
      </c>
      <c r="E42" s="45">
        <v>20</v>
      </c>
      <c r="F42" s="45">
        <v>1981</v>
      </c>
      <c r="G42" s="46">
        <f t="shared" ref="G42:G65" si="11">H42+I42+J42</f>
        <v>30.437000000000001</v>
      </c>
      <c r="H42" s="46">
        <v>0</v>
      </c>
      <c r="I42" s="46">
        <v>0</v>
      </c>
      <c r="J42" s="46">
        <v>30.437000000000001</v>
      </c>
      <c r="K42" s="46">
        <v>1048.6600000000001</v>
      </c>
      <c r="L42" s="46">
        <f t="shared" ref="L42:L65" si="12">J42</f>
        <v>30.437000000000001</v>
      </c>
      <c r="M42" s="46">
        <v>1048.6600000000001</v>
      </c>
      <c r="N42" s="47">
        <f t="shared" ref="N42:N65" si="13">L42/M42</f>
        <v>2.9024660042339747E-2</v>
      </c>
      <c r="O42" s="48">
        <v>118.7</v>
      </c>
      <c r="P42" s="49">
        <f t="shared" ref="P42:P65" si="14">N42*O42</f>
        <v>3.4452271470257281</v>
      </c>
      <c r="Q42" s="49">
        <f t="shared" ref="Q42:Q65" si="15">N42*60*1000</f>
        <v>1741.479602540385</v>
      </c>
      <c r="R42" s="51">
        <f t="shared" ref="R42:R65" si="16">Q42*O42/1000</f>
        <v>206.71362882154372</v>
      </c>
    </row>
    <row r="43" spans="1:18" ht="12.75" customHeight="1" x14ac:dyDescent="0.2">
      <c r="A43" s="635"/>
      <c r="B43" s="256">
        <v>35</v>
      </c>
      <c r="C43" s="250" t="s">
        <v>49</v>
      </c>
      <c r="D43" s="50" t="s">
        <v>47</v>
      </c>
      <c r="E43" s="45">
        <v>7</v>
      </c>
      <c r="F43" s="45">
        <v>1975</v>
      </c>
      <c r="G43" s="46">
        <f t="shared" si="11"/>
        <v>16.763000000000002</v>
      </c>
      <c r="H43" s="46">
        <v>0</v>
      </c>
      <c r="I43" s="46">
        <v>0</v>
      </c>
      <c r="J43" s="46">
        <v>16.763000000000002</v>
      </c>
      <c r="K43" s="44">
        <v>562.04999999999995</v>
      </c>
      <c r="L43" s="46">
        <f t="shared" si="12"/>
        <v>16.763000000000002</v>
      </c>
      <c r="M43" s="44">
        <v>562.04999999999995</v>
      </c>
      <c r="N43" s="47">
        <f t="shared" si="13"/>
        <v>2.9824748687839166E-2</v>
      </c>
      <c r="O43" s="48">
        <v>118.7</v>
      </c>
      <c r="P43" s="49">
        <f t="shared" si="14"/>
        <v>3.5401976692465089</v>
      </c>
      <c r="Q43" s="49">
        <f t="shared" si="15"/>
        <v>1789.4849212703498</v>
      </c>
      <c r="R43" s="51">
        <f t="shared" si="16"/>
        <v>212.4118601547905</v>
      </c>
    </row>
    <row r="44" spans="1:18" ht="12.75" customHeight="1" x14ac:dyDescent="0.2">
      <c r="A44" s="635"/>
      <c r="B44" s="305">
        <v>36</v>
      </c>
      <c r="C44" s="251" t="s">
        <v>62</v>
      </c>
      <c r="D44" s="50" t="s">
        <v>47</v>
      </c>
      <c r="E44" s="45">
        <v>10</v>
      </c>
      <c r="F44" s="45">
        <v>1982</v>
      </c>
      <c r="G44" s="46">
        <f t="shared" si="11"/>
        <v>18.273</v>
      </c>
      <c r="H44" s="46">
        <v>0</v>
      </c>
      <c r="I44" s="46">
        <v>9.1999999999999998E-2</v>
      </c>
      <c r="J44" s="46">
        <v>18.181000000000001</v>
      </c>
      <c r="K44" s="44">
        <v>595.69000000000005</v>
      </c>
      <c r="L44" s="46">
        <f t="shared" si="12"/>
        <v>18.181000000000001</v>
      </c>
      <c r="M44" s="44">
        <v>595.69000000000005</v>
      </c>
      <c r="N44" s="47">
        <f t="shared" si="13"/>
        <v>3.0520908526246872E-2</v>
      </c>
      <c r="O44" s="48">
        <v>118.7</v>
      </c>
      <c r="P44" s="49">
        <f t="shared" si="14"/>
        <v>3.6228318420655037</v>
      </c>
      <c r="Q44" s="49">
        <f t="shared" si="15"/>
        <v>1831.2545115748121</v>
      </c>
      <c r="R44" s="51">
        <f t="shared" si="16"/>
        <v>217.3699105239302</v>
      </c>
    </row>
    <row r="45" spans="1:18" ht="12.75" customHeight="1" x14ac:dyDescent="0.2">
      <c r="A45" s="635"/>
      <c r="B45" s="305">
        <v>37</v>
      </c>
      <c r="C45" s="249" t="s">
        <v>55</v>
      </c>
      <c r="D45" s="114" t="s">
        <v>47</v>
      </c>
      <c r="E45" s="43">
        <v>19</v>
      </c>
      <c r="F45" s="43">
        <v>1978</v>
      </c>
      <c r="G45" s="113">
        <f t="shared" si="11"/>
        <v>29.800999999999998</v>
      </c>
      <c r="H45" s="113">
        <v>0</v>
      </c>
      <c r="I45" s="113">
        <v>0</v>
      </c>
      <c r="J45" s="113">
        <v>29.800999999999998</v>
      </c>
      <c r="K45" s="113">
        <v>961.74</v>
      </c>
      <c r="L45" s="113">
        <f t="shared" si="12"/>
        <v>29.800999999999998</v>
      </c>
      <c r="M45" s="113">
        <v>961.74</v>
      </c>
      <c r="N45" s="115">
        <f t="shared" si="13"/>
        <v>3.0986545220121859E-2</v>
      </c>
      <c r="O45" s="48">
        <v>118.7</v>
      </c>
      <c r="P45" s="116">
        <f t="shared" si="14"/>
        <v>3.6781029176284648</v>
      </c>
      <c r="Q45" s="116">
        <f t="shared" si="15"/>
        <v>1859.1927132073115</v>
      </c>
      <c r="R45" s="117">
        <f t="shared" si="16"/>
        <v>220.68617505770789</v>
      </c>
    </row>
    <row r="46" spans="1:18" ht="12.75" customHeight="1" x14ac:dyDescent="0.2">
      <c r="A46" s="635"/>
      <c r="B46" s="256">
        <v>38</v>
      </c>
      <c r="C46" s="249" t="s">
        <v>51</v>
      </c>
      <c r="D46" s="114" t="s">
        <v>47</v>
      </c>
      <c r="E46" s="43">
        <v>17</v>
      </c>
      <c r="F46" s="43">
        <v>1973</v>
      </c>
      <c r="G46" s="113">
        <f t="shared" si="11"/>
        <v>42.219000000000001</v>
      </c>
      <c r="H46" s="113">
        <v>0</v>
      </c>
      <c r="I46" s="113">
        <v>0</v>
      </c>
      <c r="J46" s="113">
        <v>42.219000000000001</v>
      </c>
      <c r="K46" s="113">
        <v>1317.97</v>
      </c>
      <c r="L46" s="113">
        <f t="shared" si="12"/>
        <v>42.219000000000001</v>
      </c>
      <c r="M46" s="113">
        <v>1317.97</v>
      </c>
      <c r="N46" s="47">
        <f t="shared" si="13"/>
        <v>3.203335432521226E-2</v>
      </c>
      <c r="O46" s="48">
        <v>118.7</v>
      </c>
      <c r="P46" s="116">
        <f t="shared" si="14"/>
        <v>3.8023591584026954</v>
      </c>
      <c r="Q46" s="116">
        <f t="shared" si="15"/>
        <v>1922.0012595127355</v>
      </c>
      <c r="R46" s="117">
        <f t="shared" si="16"/>
        <v>228.1415495041617</v>
      </c>
    </row>
    <row r="47" spans="1:18" ht="12.75" customHeight="1" x14ac:dyDescent="0.2">
      <c r="A47" s="635"/>
      <c r="B47" s="256">
        <v>39</v>
      </c>
      <c r="C47" s="249" t="s">
        <v>65</v>
      </c>
      <c r="D47" s="114" t="s">
        <v>47</v>
      </c>
      <c r="E47" s="43">
        <v>6</v>
      </c>
      <c r="F47" s="43">
        <v>1971</v>
      </c>
      <c r="G47" s="113">
        <f t="shared" si="11"/>
        <v>10.614000000000001</v>
      </c>
      <c r="H47" s="113">
        <v>0</v>
      </c>
      <c r="I47" s="113">
        <v>0</v>
      </c>
      <c r="J47" s="113">
        <v>10.614000000000001</v>
      </c>
      <c r="K47" s="113">
        <v>328.45</v>
      </c>
      <c r="L47" s="113">
        <f t="shared" si="12"/>
        <v>10.614000000000001</v>
      </c>
      <c r="M47" s="113">
        <v>328.45</v>
      </c>
      <c r="N47" s="47">
        <f t="shared" si="13"/>
        <v>3.2315420916425641E-2</v>
      </c>
      <c r="O47" s="48">
        <v>118.7</v>
      </c>
      <c r="P47" s="116">
        <f t="shared" si="14"/>
        <v>3.8358404627797236</v>
      </c>
      <c r="Q47" s="116">
        <f t="shared" si="15"/>
        <v>1938.9252549855385</v>
      </c>
      <c r="R47" s="117">
        <f t="shared" si="16"/>
        <v>230.15042776678342</v>
      </c>
    </row>
    <row r="48" spans="1:18" ht="15.75" customHeight="1" x14ac:dyDescent="0.2">
      <c r="A48" s="635"/>
      <c r="B48" s="346">
        <v>40</v>
      </c>
      <c r="C48" s="250" t="s">
        <v>57</v>
      </c>
      <c r="D48" s="50" t="s">
        <v>47</v>
      </c>
      <c r="E48" s="45">
        <v>10</v>
      </c>
      <c r="F48" s="45">
        <v>1973</v>
      </c>
      <c r="G48" s="46">
        <f t="shared" si="11"/>
        <v>25.844000000000001</v>
      </c>
      <c r="H48" s="46">
        <v>0</v>
      </c>
      <c r="I48" s="46">
        <v>0</v>
      </c>
      <c r="J48" s="46">
        <v>25.844000000000001</v>
      </c>
      <c r="K48" s="46">
        <v>796.55</v>
      </c>
      <c r="L48" s="46">
        <f t="shared" si="12"/>
        <v>25.844000000000001</v>
      </c>
      <c r="M48" s="46">
        <v>796.55</v>
      </c>
      <c r="N48" s="47">
        <f t="shared" si="13"/>
        <v>3.244491871194527E-2</v>
      </c>
      <c r="O48" s="48">
        <v>118.7</v>
      </c>
      <c r="P48" s="49">
        <f t="shared" si="14"/>
        <v>3.8512118511079034</v>
      </c>
      <c r="Q48" s="49">
        <f t="shared" si="15"/>
        <v>1946.6951227167162</v>
      </c>
      <c r="R48" s="51">
        <f t="shared" si="16"/>
        <v>231.07271106647423</v>
      </c>
    </row>
    <row r="49" spans="1:18" ht="15.75" customHeight="1" x14ac:dyDescent="0.2">
      <c r="A49" s="635"/>
      <c r="B49" s="256">
        <v>41</v>
      </c>
      <c r="C49" s="250" t="s">
        <v>61</v>
      </c>
      <c r="D49" s="44" t="s">
        <v>47</v>
      </c>
      <c r="E49" s="45">
        <v>7</v>
      </c>
      <c r="F49" s="45">
        <v>1980</v>
      </c>
      <c r="G49" s="46">
        <f t="shared" si="11"/>
        <v>13.045000000000002</v>
      </c>
      <c r="H49" s="46">
        <v>0</v>
      </c>
      <c r="I49" s="46">
        <v>0.88300000000000001</v>
      </c>
      <c r="J49" s="46">
        <v>12.162000000000001</v>
      </c>
      <c r="K49" s="44">
        <v>374.68</v>
      </c>
      <c r="L49" s="46">
        <f t="shared" si="12"/>
        <v>12.162000000000001</v>
      </c>
      <c r="M49" s="44">
        <v>374.68</v>
      </c>
      <c r="N49" s="47">
        <f t="shared" si="13"/>
        <v>3.2459698943098109E-2</v>
      </c>
      <c r="O49" s="48">
        <v>118.7</v>
      </c>
      <c r="P49" s="49">
        <f t="shared" si="14"/>
        <v>3.8529662645457456</v>
      </c>
      <c r="Q49" s="49">
        <f t="shared" si="15"/>
        <v>1947.5819365858865</v>
      </c>
      <c r="R49" s="51">
        <f t="shared" si="16"/>
        <v>231.17797587274475</v>
      </c>
    </row>
    <row r="50" spans="1:18" ht="15.75" customHeight="1" x14ac:dyDescent="0.2">
      <c r="A50" s="635"/>
      <c r="B50" s="256">
        <v>42</v>
      </c>
      <c r="C50" s="250" t="s">
        <v>87</v>
      </c>
      <c r="D50" s="44" t="s">
        <v>47</v>
      </c>
      <c r="E50" s="45">
        <v>41</v>
      </c>
      <c r="F50" s="45">
        <v>1974</v>
      </c>
      <c r="G50" s="46">
        <f t="shared" si="11"/>
        <v>40.295000000000002</v>
      </c>
      <c r="H50" s="46">
        <v>0</v>
      </c>
      <c r="I50" s="46">
        <v>0</v>
      </c>
      <c r="J50" s="46">
        <v>40.295000000000002</v>
      </c>
      <c r="K50" s="46">
        <v>1275.3499999999999</v>
      </c>
      <c r="L50" s="46">
        <f t="shared" si="12"/>
        <v>40.295000000000002</v>
      </c>
      <c r="M50" s="46">
        <v>1205.51</v>
      </c>
      <c r="N50" s="47">
        <f t="shared" si="13"/>
        <v>3.3425687053612166E-2</v>
      </c>
      <c r="O50" s="48">
        <v>118.7</v>
      </c>
      <c r="P50" s="49">
        <f t="shared" si="14"/>
        <v>3.9676290532637641</v>
      </c>
      <c r="Q50" s="49">
        <f t="shared" si="15"/>
        <v>2005.54122321673</v>
      </c>
      <c r="R50" s="51">
        <f t="shared" si="16"/>
        <v>238.05774319582588</v>
      </c>
    </row>
    <row r="51" spans="1:18" ht="12.75" customHeight="1" x14ac:dyDescent="0.2">
      <c r="A51" s="635"/>
      <c r="B51" s="256">
        <v>43</v>
      </c>
      <c r="C51" s="249" t="s">
        <v>79</v>
      </c>
      <c r="D51" s="114" t="s">
        <v>47</v>
      </c>
      <c r="E51" s="43">
        <v>16</v>
      </c>
      <c r="F51" s="43">
        <v>1978</v>
      </c>
      <c r="G51" s="113">
        <f t="shared" si="11"/>
        <v>17.099</v>
      </c>
      <c r="H51" s="113">
        <v>0</v>
      </c>
      <c r="I51" s="113">
        <v>0</v>
      </c>
      <c r="J51" s="113">
        <v>17.099</v>
      </c>
      <c r="K51" s="113">
        <v>492.25</v>
      </c>
      <c r="L51" s="113">
        <f t="shared" si="12"/>
        <v>17.099</v>
      </c>
      <c r="M51" s="113">
        <v>492.25</v>
      </c>
      <c r="N51" s="115">
        <f t="shared" si="13"/>
        <v>3.4736414423565259E-2</v>
      </c>
      <c r="O51" s="48">
        <v>118.7</v>
      </c>
      <c r="P51" s="116">
        <f t="shared" si="14"/>
        <v>4.1232123920771961</v>
      </c>
      <c r="Q51" s="116">
        <f t="shared" si="15"/>
        <v>2084.1848654139158</v>
      </c>
      <c r="R51" s="117">
        <f t="shared" si="16"/>
        <v>247.39274352463181</v>
      </c>
    </row>
    <row r="52" spans="1:18" s="24" customFormat="1" ht="15.75" customHeight="1" x14ac:dyDescent="0.2">
      <c r="A52" s="635"/>
      <c r="B52" s="305">
        <v>44</v>
      </c>
      <c r="C52" s="249" t="s">
        <v>78</v>
      </c>
      <c r="D52" s="114" t="s">
        <v>47</v>
      </c>
      <c r="E52" s="43">
        <v>12</v>
      </c>
      <c r="F52" s="43">
        <v>1984</v>
      </c>
      <c r="G52" s="113">
        <f t="shared" si="11"/>
        <v>14.496</v>
      </c>
      <c r="H52" s="113">
        <v>0</v>
      </c>
      <c r="I52" s="113">
        <v>0</v>
      </c>
      <c r="J52" s="113">
        <v>14.496</v>
      </c>
      <c r="K52" s="113">
        <v>415.39</v>
      </c>
      <c r="L52" s="113">
        <f t="shared" si="12"/>
        <v>14.496</v>
      </c>
      <c r="M52" s="113">
        <v>415.39</v>
      </c>
      <c r="N52" s="115">
        <f t="shared" si="13"/>
        <v>3.4897325405041049E-2</v>
      </c>
      <c r="O52" s="48">
        <v>118.7</v>
      </c>
      <c r="P52" s="116">
        <f t="shared" si="14"/>
        <v>4.1423125255783724</v>
      </c>
      <c r="Q52" s="116">
        <f t="shared" si="15"/>
        <v>2093.8395243024629</v>
      </c>
      <c r="R52" s="117">
        <f t="shared" si="16"/>
        <v>248.53875153470236</v>
      </c>
    </row>
    <row r="53" spans="1:18" ht="15.75" customHeight="1" x14ac:dyDescent="0.2">
      <c r="A53" s="635"/>
      <c r="B53" s="305">
        <v>45</v>
      </c>
      <c r="C53" s="306" t="s">
        <v>70</v>
      </c>
      <c r="D53" s="112" t="s">
        <v>47</v>
      </c>
      <c r="E53" s="43">
        <v>7</v>
      </c>
      <c r="F53" s="43">
        <v>1969</v>
      </c>
      <c r="G53" s="113">
        <f t="shared" si="11"/>
        <v>12.097</v>
      </c>
      <c r="H53" s="113">
        <v>0</v>
      </c>
      <c r="I53" s="113">
        <v>0</v>
      </c>
      <c r="J53" s="113">
        <v>12.097</v>
      </c>
      <c r="K53" s="114">
        <v>341.47</v>
      </c>
      <c r="L53" s="113">
        <f t="shared" si="12"/>
        <v>12.097</v>
      </c>
      <c r="M53" s="114">
        <v>341.47</v>
      </c>
      <c r="N53" s="47">
        <f t="shared" si="13"/>
        <v>3.5426245350982516E-2</v>
      </c>
      <c r="O53" s="48">
        <v>118.7</v>
      </c>
      <c r="P53" s="116">
        <f t="shared" si="14"/>
        <v>4.2050953231616246</v>
      </c>
      <c r="Q53" s="116">
        <f t="shared" si="15"/>
        <v>2125.5747210589511</v>
      </c>
      <c r="R53" s="117">
        <f t="shared" si="16"/>
        <v>252.30571938969751</v>
      </c>
    </row>
    <row r="54" spans="1:18" ht="15.75" customHeight="1" x14ac:dyDescent="0.2">
      <c r="A54" s="635"/>
      <c r="B54" s="256">
        <v>46</v>
      </c>
      <c r="C54" s="251" t="s">
        <v>56</v>
      </c>
      <c r="D54" s="50" t="s">
        <v>47</v>
      </c>
      <c r="E54" s="45">
        <v>11</v>
      </c>
      <c r="F54" s="45">
        <v>1978</v>
      </c>
      <c r="G54" s="46">
        <f t="shared" si="11"/>
        <v>24.545000000000002</v>
      </c>
      <c r="H54" s="46">
        <v>0</v>
      </c>
      <c r="I54" s="46">
        <v>0</v>
      </c>
      <c r="J54" s="46">
        <v>24.545000000000002</v>
      </c>
      <c r="K54" s="44">
        <v>669.02</v>
      </c>
      <c r="L54" s="46">
        <f t="shared" si="12"/>
        <v>24.545000000000002</v>
      </c>
      <c r="M54" s="44">
        <v>669.02</v>
      </c>
      <c r="N54" s="47">
        <f t="shared" si="13"/>
        <v>3.6687991390391923E-2</v>
      </c>
      <c r="O54" s="48">
        <v>118.7</v>
      </c>
      <c r="P54" s="49">
        <f t="shared" si="14"/>
        <v>4.3548645780395212</v>
      </c>
      <c r="Q54" s="49">
        <f t="shared" si="15"/>
        <v>2201.2794834235156</v>
      </c>
      <c r="R54" s="51">
        <f t="shared" si="16"/>
        <v>261.29187468237131</v>
      </c>
    </row>
    <row r="55" spans="1:18" ht="15.75" customHeight="1" x14ac:dyDescent="0.2">
      <c r="A55" s="635"/>
      <c r="B55" s="256">
        <v>47</v>
      </c>
      <c r="C55" s="251" t="s">
        <v>67</v>
      </c>
      <c r="D55" s="50" t="s">
        <v>47</v>
      </c>
      <c r="E55" s="45">
        <v>1</v>
      </c>
      <c r="F55" s="45">
        <v>1984</v>
      </c>
      <c r="G55" s="46">
        <f t="shared" si="11"/>
        <v>2.2989999999999999</v>
      </c>
      <c r="H55" s="46">
        <v>0</v>
      </c>
      <c r="I55" s="46">
        <v>0</v>
      </c>
      <c r="J55" s="46">
        <v>2.2989999999999999</v>
      </c>
      <c r="K55" s="44">
        <v>60.09</v>
      </c>
      <c r="L55" s="46">
        <f t="shared" si="12"/>
        <v>2.2989999999999999</v>
      </c>
      <c r="M55" s="44">
        <v>60.09</v>
      </c>
      <c r="N55" s="47">
        <f t="shared" si="13"/>
        <v>3.82592777500416E-2</v>
      </c>
      <c r="O55" s="48">
        <v>118.7</v>
      </c>
      <c r="P55" s="49">
        <f t="shared" si="14"/>
        <v>4.5413762689299384</v>
      </c>
      <c r="Q55" s="49">
        <f t="shared" si="15"/>
        <v>2295.5566650024962</v>
      </c>
      <c r="R55" s="51">
        <f t="shared" si="16"/>
        <v>272.48257613579631</v>
      </c>
    </row>
    <row r="56" spans="1:18" ht="13.5" customHeight="1" x14ac:dyDescent="0.2">
      <c r="A56" s="635"/>
      <c r="B56" s="346">
        <v>48</v>
      </c>
      <c r="C56" s="306" t="s">
        <v>69</v>
      </c>
      <c r="D56" s="112" t="s">
        <v>47</v>
      </c>
      <c r="E56" s="43">
        <v>24</v>
      </c>
      <c r="F56" s="43">
        <v>1964</v>
      </c>
      <c r="G56" s="113">
        <f t="shared" si="11"/>
        <v>36.783000000000001</v>
      </c>
      <c r="H56" s="113">
        <v>0.45900000000000002</v>
      </c>
      <c r="I56" s="113">
        <v>0.22</v>
      </c>
      <c r="J56" s="113">
        <v>36.103999999999999</v>
      </c>
      <c r="K56" s="114">
        <v>940.14</v>
      </c>
      <c r="L56" s="113">
        <f t="shared" si="12"/>
        <v>36.103999999999999</v>
      </c>
      <c r="M56" s="114">
        <v>940.14</v>
      </c>
      <c r="N56" s="115">
        <f t="shared" si="13"/>
        <v>3.8402791073669881E-2</v>
      </c>
      <c r="O56" s="48">
        <v>118.7</v>
      </c>
      <c r="P56" s="116">
        <f t="shared" si="14"/>
        <v>4.5584113004446154</v>
      </c>
      <c r="Q56" s="116">
        <f t="shared" si="15"/>
        <v>2304.167464420193</v>
      </c>
      <c r="R56" s="117">
        <f t="shared" si="16"/>
        <v>273.50467802667691</v>
      </c>
    </row>
    <row r="57" spans="1:18" ht="15.75" customHeight="1" x14ac:dyDescent="0.2">
      <c r="A57" s="635"/>
      <c r="B57" s="256">
        <v>49</v>
      </c>
      <c r="C57" s="251" t="s">
        <v>64</v>
      </c>
      <c r="D57" s="50" t="s">
        <v>47</v>
      </c>
      <c r="E57" s="45">
        <v>17</v>
      </c>
      <c r="F57" s="45">
        <v>1969</v>
      </c>
      <c r="G57" s="46">
        <f t="shared" si="11"/>
        <v>29.126999999999999</v>
      </c>
      <c r="H57" s="46">
        <v>0</v>
      </c>
      <c r="I57" s="46">
        <v>0</v>
      </c>
      <c r="J57" s="46">
        <v>29.126999999999999</v>
      </c>
      <c r="K57" s="44">
        <v>744.88</v>
      </c>
      <c r="L57" s="46">
        <f t="shared" si="12"/>
        <v>29.126999999999999</v>
      </c>
      <c r="M57" s="44">
        <v>744.88</v>
      </c>
      <c r="N57" s="47">
        <f t="shared" si="13"/>
        <v>3.9102942755880138E-2</v>
      </c>
      <c r="O57" s="48">
        <v>118.7</v>
      </c>
      <c r="P57" s="49">
        <f t="shared" si="14"/>
        <v>4.6415193051229728</v>
      </c>
      <c r="Q57" s="49">
        <f t="shared" si="15"/>
        <v>2346.1765653528082</v>
      </c>
      <c r="R57" s="51">
        <f t="shared" si="16"/>
        <v>278.49115830737833</v>
      </c>
    </row>
    <row r="58" spans="1:18" ht="15.75" customHeight="1" x14ac:dyDescent="0.2">
      <c r="A58" s="635"/>
      <c r="B58" s="256">
        <v>50</v>
      </c>
      <c r="C58" s="251" t="s">
        <v>102</v>
      </c>
      <c r="D58" s="50" t="s">
        <v>47</v>
      </c>
      <c r="E58" s="45">
        <v>12</v>
      </c>
      <c r="F58" s="45">
        <v>1969</v>
      </c>
      <c r="G58" s="46">
        <f t="shared" si="11"/>
        <v>21.4</v>
      </c>
      <c r="H58" s="46">
        <v>0</v>
      </c>
      <c r="I58" s="46">
        <v>0</v>
      </c>
      <c r="J58" s="46">
        <v>21.4</v>
      </c>
      <c r="K58" s="44">
        <v>544.66</v>
      </c>
      <c r="L58" s="46">
        <f t="shared" si="12"/>
        <v>21.4</v>
      </c>
      <c r="M58" s="44">
        <v>544.66</v>
      </c>
      <c r="N58" s="47">
        <f t="shared" si="13"/>
        <v>3.9290566592002349E-2</v>
      </c>
      <c r="O58" s="48">
        <v>118.7</v>
      </c>
      <c r="P58" s="49">
        <f t="shared" si="14"/>
        <v>4.6637902544706789</v>
      </c>
      <c r="Q58" s="49">
        <f t="shared" si="15"/>
        <v>2357.4339955201408</v>
      </c>
      <c r="R58" s="51">
        <f t="shared" si="16"/>
        <v>279.82741526824071</v>
      </c>
    </row>
    <row r="59" spans="1:18" ht="14.25" customHeight="1" x14ac:dyDescent="0.2">
      <c r="A59" s="635"/>
      <c r="B59" s="256">
        <v>51</v>
      </c>
      <c r="C59" s="250" t="s">
        <v>68</v>
      </c>
      <c r="D59" s="44" t="s">
        <v>47</v>
      </c>
      <c r="E59" s="45">
        <v>7</v>
      </c>
      <c r="F59" s="45">
        <v>1984</v>
      </c>
      <c r="G59" s="46">
        <f t="shared" si="11"/>
        <v>12.179</v>
      </c>
      <c r="H59" s="46">
        <v>0</v>
      </c>
      <c r="I59" s="46">
        <v>0</v>
      </c>
      <c r="J59" s="46">
        <v>12.179</v>
      </c>
      <c r="K59" s="46">
        <v>300.69</v>
      </c>
      <c r="L59" s="46">
        <f t="shared" si="12"/>
        <v>12.179</v>
      </c>
      <c r="M59" s="46">
        <v>300.69</v>
      </c>
      <c r="N59" s="47">
        <f t="shared" si="13"/>
        <v>4.0503508596893813E-2</v>
      </c>
      <c r="O59" s="48">
        <v>118.7</v>
      </c>
      <c r="P59" s="49">
        <f t="shared" si="14"/>
        <v>4.8077664704512957</v>
      </c>
      <c r="Q59" s="131">
        <f t="shared" si="15"/>
        <v>2430.2105158136287</v>
      </c>
      <c r="R59" s="51">
        <f t="shared" si="16"/>
        <v>288.46598822707779</v>
      </c>
    </row>
    <row r="60" spans="1:18" ht="13.5" customHeight="1" x14ac:dyDescent="0.2">
      <c r="A60" s="635"/>
      <c r="B60" s="305">
        <v>52</v>
      </c>
      <c r="C60" s="250" t="s">
        <v>75</v>
      </c>
      <c r="D60" s="44" t="s">
        <v>47</v>
      </c>
      <c r="E60" s="45">
        <v>8</v>
      </c>
      <c r="F60" s="45">
        <v>1966</v>
      </c>
      <c r="G60" s="46">
        <f t="shared" si="11"/>
        <v>14.311</v>
      </c>
      <c r="H60" s="46">
        <v>0</v>
      </c>
      <c r="I60" s="46">
        <v>0</v>
      </c>
      <c r="J60" s="46">
        <v>14.311</v>
      </c>
      <c r="K60" s="46">
        <v>350.82</v>
      </c>
      <c r="L60" s="46">
        <f t="shared" si="12"/>
        <v>14.311</v>
      </c>
      <c r="M60" s="46">
        <v>350.82</v>
      </c>
      <c r="N60" s="47">
        <f t="shared" si="13"/>
        <v>4.0792999258879199E-2</v>
      </c>
      <c r="O60" s="48">
        <v>118.7</v>
      </c>
      <c r="P60" s="49">
        <f t="shared" si="14"/>
        <v>4.8421290120289608</v>
      </c>
      <c r="Q60" s="49">
        <f t="shared" si="15"/>
        <v>2447.5799555327517</v>
      </c>
      <c r="R60" s="51">
        <f t="shared" si="16"/>
        <v>290.52774072173764</v>
      </c>
    </row>
    <row r="61" spans="1:18" ht="13.5" customHeight="1" x14ac:dyDescent="0.2">
      <c r="A61" s="635"/>
      <c r="B61" s="305">
        <v>53</v>
      </c>
      <c r="C61" s="252" t="s">
        <v>74</v>
      </c>
      <c r="D61" s="50" t="s">
        <v>47</v>
      </c>
      <c r="E61" s="209">
        <v>7</v>
      </c>
      <c r="F61" s="209">
        <v>1963</v>
      </c>
      <c r="G61" s="46">
        <f t="shared" si="11"/>
        <v>12.76</v>
      </c>
      <c r="H61" s="210">
        <v>0</v>
      </c>
      <c r="I61" s="210">
        <v>0</v>
      </c>
      <c r="J61" s="210">
        <v>12.76</v>
      </c>
      <c r="K61" s="211">
        <v>308.89</v>
      </c>
      <c r="L61" s="210">
        <f t="shared" si="12"/>
        <v>12.76</v>
      </c>
      <c r="M61" s="211">
        <v>308.89</v>
      </c>
      <c r="N61" s="47">
        <f t="shared" si="13"/>
        <v>4.1309203923726896E-2</v>
      </c>
      <c r="O61" s="48">
        <v>118.7</v>
      </c>
      <c r="P61" s="49">
        <f t="shared" si="14"/>
        <v>4.9034025057463824</v>
      </c>
      <c r="Q61" s="213">
        <f t="shared" si="15"/>
        <v>2478.5522354236136</v>
      </c>
      <c r="R61" s="51">
        <f t="shared" si="16"/>
        <v>294.20415034478299</v>
      </c>
    </row>
    <row r="62" spans="1:18" ht="13.5" customHeight="1" x14ac:dyDescent="0.2">
      <c r="A62" s="635"/>
      <c r="B62" s="256">
        <v>54</v>
      </c>
      <c r="C62" s="253" t="s">
        <v>58</v>
      </c>
      <c r="D62" s="44" t="s">
        <v>47</v>
      </c>
      <c r="E62" s="209">
        <v>8</v>
      </c>
      <c r="F62" s="209">
        <v>1965</v>
      </c>
      <c r="G62" s="46">
        <f t="shared" si="11"/>
        <v>16.518000000000001</v>
      </c>
      <c r="H62" s="210">
        <v>0</v>
      </c>
      <c r="I62" s="210">
        <v>0</v>
      </c>
      <c r="J62" s="210">
        <v>16.518000000000001</v>
      </c>
      <c r="K62" s="210">
        <v>398.85</v>
      </c>
      <c r="L62" s="210">
        <f t="shared" si="12"/>
        <v>16.518000000000001</v>
      </c>
      <c r="M62" s="210">
        <v>398.85</v>
      </c>
      <c r="N62" s="47">
        <f t="shared" si="13"/>
        <v>4.141406543813464E-2</v>
      </c>
      <c r="O62" s="48">
        <v>118.7</v>
      </c>
      <c r="P62" s="213">
        <f t="shared" si="14"/>
        <v>4.9158495675065819</v>
      </c>
      <c r="Q62" s="213">
        <f t="shared" si="15"/>
        <v>2484.8439262880784</v>
      </c>
      <c r="R62" s="214">
        <f t="shared" si="16"/>
        <v>294.9509740503949</v>
      </c>
    </row>
    <row r="63" spans="1:18" ht="13.5" customHeight="1" x14ac:dyDescent="0.2">
      <c r="A63" s="635"/>
      <c r="B63" s="256">
        <v>55</v>
      </c>
      <c r="C63" s="253" t="s">
        <v>76</v>
      </c>
      <c r="D63" s="44" t="s">
        <v>47</v>
      </c>
      <c r="E63" s="209">
        <v>4</v>
      </c>
      <c r="F63" s="209">
        <v>1973</v>
      </c>
      <c r="G63" s="46">
        <f t="shared" si="11"/>
        <v>7.2610000000000001</v>
      </c>
      <c r="H63" s="210">
        <v>0</v>
      </c>
      <c r="I63" s="210">
        <v>0</v>
      </c>
      <c r="J63" s="210">
        <v>7.2610000000000001</v>
      </c>
      <c r="K63" s="210">
        <v>174.77</v>
      </c>
      <c r="L63" s="210">
        <f t="shared" si="12"/>
        <v>7.2610000000000001</v>
      </c>
      <c r="M63" s="210">
        <v>174.77</v>
      </c>
      <c r="N63" s="47">
        <f t="shared" si="13"/>
        <v>4.154603192767637E-2</v>
      </c>
      <c r="O63" s="48">
        <v>118.7</v>
      </c>
      <c r="P63" s="213">
        <f t="shared" si="14"/>
        <v>4.9315139898151852</v>
      </c>
      <c r="Q63" s="213">
        <f t="shared" si="15"/>
        <v>2492.7619156605824</v>
      </c>
      <c r="R63" s="214">
        <f t="shared" si="16"/>
        <v>295.89083938891116</v>
      </c>
    </row>
    <row r="64" spans="1:18" ht="13.5" customHeight="1" x14ac:dyDescent="0.2">
      <c r="A64" s="635"/>
      <c r="B64" s="346">
        <v>56</v>
      </c>
      <c r="C64" s="252" t="s">
        <v>100</v>
      </c>
      <c r="D64" s="50" t="s">
        <v>47</v>
      </c>
      <c r="E64" s="209">
        <v>6</v>
      </c>
      <c r="F64" s="209"/>
      <c r="G64" s="46">
        <f t="shared" si="11"/>
        <v>9.2360000000000007</v>
      </c>
      <c r="H64" s="210">
        <v>0</v>
      </c>
      <c r="I64" s="210">
        <v>0</v>
      </c>
      <c r="J64" s="210">
        <v>9.2360000000000007</v>
      </c>
      <c r="K64" s="211">
        <v>220.29</v>
      </c>
      <c r="L64" s="210">
        <f t="shared" si="12"/>
        <v>9.2360000000000007</v>
      </c>
      <c r="M64" s="211">
        <v>220.29</v>
      </c>
      <c r="N64" s="47">
        <f t="shared" si="13"/>
        <v>4.1926551364110949E-2</v>
      </c>
      <c r="O64" s="48">
        <v>118.7</v>
      </c>
      <c r="P64" s="213">
        <f t="shared" si="14"/>
        <v>4.9766816469199702</v>
      </c>
      <c r="Q64" s="213">
        <f t="shared" si="15"/>
        <v>2515.5930818466568</v>
      </c>
      <c r="R64" s="214">
        <f t="shared" si="16"/>
        <v>298.60089881519815</v>
      </c>
    </row>
    <row r="65" spans="1:18" ht="12.75" customHeight="1" thickBot="1" x14ac:dyDescent="0.25">
      <c r="A65" s="636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11"/>
        <v>5.4580000000000002</v>
      </c>
      <c r="H65" s="54">
        <v>0</v>
      </c>
      <c r="I65" s="54">
        <v>0</v>
      </c>
      <c r="J65" s="54">
        <v>5.4580000000000002</v>
      </c>
      <c r="K65" s="54">
        <v>108.3</v>
      </c>
      <c r="L65" s="54">
        <f t="shared" si="12"/>
        <v>5.4580000000000002</v>
      </c>
      <c r="M65" s="54">
        <v>108.3</v>
      </c>
      <c r="N65" s="55">
        <f t="shared" si="13"/>
        <v>5.0397045244690679E-2</v>
      </c>
      <c r="O65" s="564">
        <v>118.7</v>
      </c>
      <c r="P65" s="57">
        <f t="shared" si="14"/>
        <v>5.9821292705447835</v>
      </c>
      <c r="Q65" s="57">
        <f t="shared" si="15"/>
        <v>3023.8227146814406</v>
      </c>
      <c r="R65" s="58">
        <f t="shared" si="16"/>
        <v>358.92775623268705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191.68185094914804</v>
      </c>
    </row>
  </sheetData>
  <mergeCells count="23">
    <mergeCell ref="A40:A65"/>
    <mergeCell ref="P5:P6"/>
    <mergeCell ref="Q5:Q6"/>
    <mergeCell ref="R5:R6"/>
    <mergeCell ref="A9:A12"/>
    <mergeCell ref="A13:A18"/>
    <mergeCell ref="A19:A39"/>
    <mergeCell ref="G5:J5"/>
    <mergeCell ref="K5:K6"/>
    <mergeCell ref="L5:L6"/>
    <mergeCell ref="M5:M6"/>
    <mergeCell ref="N5:N6"/>
    <mergeCell ref="O5:O6"/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02A75-F63A-4B9F-9568-EFDA5FF4C244}">
  <dimension ref="A1:V1048575"/>
  <sheetViews>
    <sheetView tabSelected="1" workbookViewId="0">
      <selection activeCell="O9" sqref="O9"/>
    </sheetView>
  </sheetViews>
  <sheetFormatPr defaultRowHeight="11.25" x14ac:dyDescent="0.2"/>
  <cols>
    <col min="1" max="1" width="21.140625" style="1" customWidth="1"/>
    <col min="2" max="2" width="4.5703125" style="20" customWidth="1"/>
    <col min="3" max="3" width="21.7109375" style="26" customWidth="1"/>
    <col min="4" max="4" width="20.8554687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181</v>
      </c>
      <c r="B2" s="611"/>
      <c r="C2" s="611"/>
      <c r="D2" s="611"/>
      <c r="E2" s="611"/>
      <c r="F2" s="612"/>
      <c r="G2" s="483">
        <v>5.3</v>
      </c>
      <c r="H2" s="2" t="s">
        <v>1</v>
      </c>
      <c r="J2" s="119"/>
    </row>
    <row r="3" spans="1:18" ht="18.75" customHeight="1" thickBot="1" x14ac:dyDescent="0.25">
      <c r="A3" s="613" t="s">
        <v>182</v>
      </c>
      <c r="B3" s="613"/>
      <c r="C3" s="613"/>
      <c r="D3" s="613"/>
      <c r="E3" s="613"/>
      <c r="F3" s="613"/>
      <c r="G3" s="482">
        <v>393.7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180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8" customHeight="1" x14ac:dyDescent="0.2">
      <c r="A9" s="597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21.056999999999999</v>
      </c>
      <c r="H9" s="62">
        <v>3.4169999999999998</v>
      </c>
      <c r="I9" s="62">
        <v>10.353999999999999</v>
      </c>
      <c r="J9" s="62">
        <v>7.2859999999999996</v>
      </c>
      <c r="K9" s="62">
        <v>3530.28</v>
      </c>
      <c r="L9" s="62">
        <f t="shared" ref="L9" si="1">J9</f>
        <v>7.2859999999999996</v>
      </c>
      <c r="M9" s="62">
        <v>3530.28</v>
      </c>
      <c r="N9" s="479">
        <f t="shared" ref="N9" si="2">L9/M9</f>
        <v>2.0638589573631549E-3</v>
      </c>
      <c r="O9" s="82">
        <v>118.7</v>
      </c>
      <c r="P9" s="65">
        <f t="shared" ref="P9" si="3">N9*O9</f>
        <v>0.24498005823900648</v>
      </c>
      <c r="Q9" s="65">
        <f t="shared" ref="Q9" si="4">N9*60*1000</f>
        <v>123.83153744178929</v>
      </c>
      <c r="R9" s="66">
        <f t="shared" ref="R9" si="5">Q9*O9/1000</f>
        <v>14.698803494340389</v>
      </c>
    </row>
    <row r="10" spans="1:18" ht="18.75" customHeight="1" x14ac:dyDescent="0.2">
      <c r="A10" s="598"/>
      <c r="B10" s="364">
        <v>2</v>
      </c>
      <c r="C10" s="275" t="s">
        <v>30</v>
      </c>
      <c r="D10" s="67" t="s">
        <v>31</v>
      </c>
      <c r="E10" s="68">
        <v>19</v>
      </c>
      <c r="F10" s="68">
        <v>1986</v>
      </c>
      <c r="G10" s="69">
        <f t="shared" ref="G10:G41" si="6">H10+I10+J10</f>
        <v>3.589</v>
      </c>
      <c r="H10" s="69">
        <v>0</v>
      </c>
      <c r="I10" s="69">
        <v>0</v>
      </c>
      <c r="J10" s="69">
        <v>3.589</v>
      </c>
      <c r="K10" s="69">
        <v>1120.5999999999999</v>
      </c>
      <c r="L10" s="69">
        <f t="shared" ref="L10:L41" si="7">J10</f>
        <v>3.589</v>
      </c>
      <c r="M10" s="69">
        <v>1120.5999999999999</v>
      </c>
      <c r="N10" s="165">
        <f t="shared" ref="N10:N41" si="8">L10/M10</f>
        <v>3.2027485275745141E-3</v>
      </c>
      <c r="O10" s="84">
        <v>118.7</v>
      </c>
      <c r="P10" s="71">
        <f t="shared" ref="P10:P41" si="9">N10*O10</f>
        <v>0.3801662502230948</v>
      </c>
      <c r="Q10" s="71">
        <f t="shared" ref="Q10:Q41" si="10">N10*60*1000</f>
        <v>192.16491165447084</v>
      </c>
      <c r="R10" s="72">
        <f t="shared" ref="R10:R41" si="11">Q10*O10/1000</f>
        <v>22.809975013385692</v>
      </c>
    </row>
    <row r="11" spans="1:18" ht="18" customHeight="1" x14ac:dyDescent="0.2">
      <c r="A11" s="598"/>
      <c r="B11" s="364">
        <v>3</v>
      </c>
      <c r="C11" s="383" t="s">
        <v>48</v>
      </c>
      <c r="D11" s="73" t="s">
        <v>31</v>
      </c>
      <c r="E11" s="75">
        <v>75</v>
      </c>
      <c r="F11" s="75">
        <v>1983</v>
      </c>
      <c r="G11" s="69">
        <f t="shared" si="6"/>
        <v>28.788</v>
      </c>
      <c r="H11" s="69">
        <v>3.1110000000000002</v>
      </c>
      <c r="I11" s="69">
        <v>12.23</v>
      </c>
      <c r="J11" s="69">
        <v>13.446999999999999</v>
      </c>
      <c r="K11" s="69">
        <v>3467.27</v>
      </c>
      <c r="L11" s="69">
        <f t="shared" si="7"/>
        <v>13.446999999999999</v>
      </c>
      <c r="M11" s="69">
        <v>3467.27</v>
      </c>
      <c r="N11" s="70">
        <f t="shared" si="8"/>
        <v>3.8782673400110171E-3</v>
      </c>
      <c r="O11" s="84">
        <v>118.7</v>
      </c>
      <c r="P11" s="71">
        <f t="shared" si="9"/>
        <v>0.46035033325930774</v>
      </c>
      <c r="Q11" s="71">
        <f t="shared" si="10"/>
        <v>232.69604040066102</v>
      </c>
      <c r="R11" s="72">
        <f t="shared" si="11"/>
        <v>27.621019995558466</v>
      </c>
    </row>
    <row r="12" spans="1:18" ht="18.75" customHeight="1" x14ac:dyDescent="0.2">
      <c r="A12" s="598"/>
      <c r="B12" s="364">
        <v>4</v>
      </c>
      <c r="C12" s="585" t="s">
        <v>45</v>
      </c>
      <c r="D12" s="168" t="s">
        <v>31</v>
      </c>
      <c r="E12" s="68">
        <v>18</v>
      </c>
      <c r="F12" s="68">
        <v>1974</v>
      </c>
      <c r="G12" s="69">
        <f t="shared" si="6"/>
        <v>7.1210000000000004</v>
      </c>
      <c r="H12" s="69">
        <v>0</v>
      </c>
      <c r="I12" s="69">
        <v>0</v>
      </c>
      <c r="J12" s="69">
        <v>7.1210000000000004</v>
      </c>
      <c r="K12" s="67">
        <v>1390.81</v>
      </c>
      <c r="L12" s="69">
        <f t="shared" si="7"/>
        <v>7.1210000000000004</v>
      </c>
      <c r="M12" s="67">
        <v>1390.81</v>
      </c>
      <c r="N12" s="70">
        <f t="shared" si="8"/>
        <v>5.1200379634889024E-3</v>
      </c>
      <c r="O12" s="84">
        <v>118.7</v>
      </c>
      <c r="P12" s="71">
        <f t="shared" si="9"/>
        <v>0.60774850626613275</v>
      </c>
      <c r="Q12" s="71">
        <f t="shared" si="10"/>
        <v>307.20227780933413</v>
      </c>
      <c r="R12" s="72">
        <f t="shared" si="11"/>
        <v>36.46491037596796</v>
      </c>
    </row>
    <row r="13" spans="1:18" ht="14.25" customHeight="1" x14ac:dyDescent="0.2">
      <c r="A13" s="598"/>
      <c r="B13" s="365">
        <v>5</v>
      </c>
      <c r="C13" s="276" t="s">
        <v>50</v>
      </c>
      <c r="D13" s="277" t="s">
        <v>31</v>
      </c>
      <c r="E13" s="278">
        <v>6</v>
      </c>
      <c r="F13" s="278">
        <v>1992</v>
      </c>
      <c r="G13" s="279">
        <f t="shared" si="6"/>
        <v>1.397</v>
      </c>
      <c r="H13" s="279">
        <v>0</v>
      </c>
      <c r="I13" s="279">
        <v>0</v>
      </c>
      <c r="J13" s="279">
        <v>1.397</v>
      </c>
      <c r="K13" s="279">
        <v>266.81</v>
      </c>
      <c r="L13" s="279">
        <f t="shared" si="7"/>
        <v>1.397</v>
      </c>
      <c r="M13" s="279">
        <v>266.81</v>
      </c>
      <c r="N13" s="280">
        <f t="shared" si="8"/>
        <v>5.235935684569544E-3</v>
      </c>
      <c r="O13" s="272">
        <v>118.7</v>
      </c>
      <c r="P13" s="281">
        <f t="shared" si="9"/>
        <v>0.62150556575840488</v>
      </c>
      <c r="Q13" s="281">
        <f t="shared" si="10"/>
        <v>314.15614107417269</v>
      </c>
      <c r="R13" s="282">
        <f t="shared" si="11"/>
        <v>37.290333945504301</v>
      </c>
    </row>
    <row r="14" spans="1:18" ht="15" customHeight="1" x14ac:dyDescent="0.2">
      <c r="A14" s="598"/>
      <c r="B14" s="364">
        <v>6</v>
      </c>
      <c r="C14" s="382" t="s">
        <v>44</v>
      </c>
      <c r="D14" s="277" t="s">
        <v>31</v>
      </c>
      <c r="E14" s="278">
        <v>50</v>
      </c>
      <c r="F14" s="278">
        <v>1973</v>
      </c>
      <c r="G14" s="279">
        <f t="shared" si="6"/>
        <v>13.695</v>
      </c>
      <c r="H14" s="279">
        <v>0</v>
      </c>
      <c r="I14" s="279">
        <v>0</v>
      </c>
      <c r="J14" s="279">
        <v>13.695</v>
      </c>
      <c r="K14" s="279">
        <v>2549.87</v>
      </c>
      <c r="L14" s="279">
        <f t="shared" si="7"/>
        <v>13.695</v>
      </c>
      <c r="M14" s="279">
        <v>2549.87</v>
      </c>
      <c r="N14" s="280">
        <f t="shared" si="8"/>
        <v>5.3708620439473385E-3</v>
      </c>
      <c r="O14" s="84">
        <v>118.7</v>
      </c>
      <c r="P14" s="281">
        <f t="shared" si="9"/>
        <v>0.63752132461654909</v>
      </c>
      <c r="Q14" s="281">
        <f t="shared" si="10"/>
        <v>322.25172263684033</v>
      </c>
      <c r="R14" s="282">
        <f t="shared" si="11"/>
        <v>38.251279476992949</v>
      </c>
    </row>
    <row r="15" spans="1:18" ht="15.75" customHeight="1" x14ac:dyDescent="0.2">
      <c r="A15" s="598"/>
      <c r="B15" s="364">
        <v>7</v>
      </c>
      <c r="C15" s="523" t="s">
        <v>32</v>
      </c>
      <c r="D15" s="548" t="s">
        <v>31</v>
      </c>
      <c r="E15" s="268">
        <v>85</v>
      </c>
      <c r="F15" s="268">
        <v>1969</v>
      </c>
      <c r="G15" s="269">
        <f t="shared" si="6"/>
        <v>22.815000000000001</v>
      </c>
      <c r="H15" s="269">
        <v>0</v>
      </c>
      <c r="I15" s="269">
        <v>0</v>
      </c>
      <c r="J15" s="269">
        <v>22.815000000000001</v>
      </c>
      <c r="K15" s="269">
        <v>3845.22</v>
      </c>
      <c r="L15" s="269">
        <f t="shared" si="7"/>
        <v>22.815000000000001</v>
      </c>
      <c r="M15" s="269">
        <v>3845.22</v>
      </c>
      <c r="N15" s="70">
        <f t="shared" si="8"/>
        <v>5.9333406151013471E-3</v>
      </c>
      <c r="O15" s="84">
        <v>118.7</v>
      </c>
      <c r="P15" s="273">
        <f t="shared" si="9"/>
        <v>0.70428753101252994</v>
      </c>
      <c r="Q15" s="273">
        <f t="shared" si="10"/>
        <v>356.00043690608084</v>
      </c>
      <c r="R15" s="274">
        <f t="shared" si="11"/>
        <v>42.257251860751801</v>
      </c>
    </row>
    <row r="16" spans="1:18" ht="15" customHeight="1" x14ac:dyDescent="0.2">
      <c r="A16" s="598"/>
      <c r="B16" s="364">
        <v>8</v>
      </c>
      <c r="C16" s="275" t="s">
        <v>33</v>
      </c>
      <c r="D16" s="67" t="s">
        <v>31</v>
      </c>
      <c r="E16" s="68">
        <v>55</v>
      </c>
      <c r="F16" s="68">
        <v>1966</v>
      </c>
      <c r="G16" s="69">
        <f t="shared" si="6"/>
        <v>15.946</v>
      </c>
      <c r="H16" s="69">
        <v>0</v>
      </c>
      <c r="I16" s="69">
        <v>0</v>
      </c>
      <c r="J16" s="69">
        <v>15.946</v>
      </c>
      <c r="K16" s="69">
        <v>2582.04</v>
      </c>
      <c r="L16" s="69">
        <f t="shared" si="7"/>
        <v>15.946</v>
      </c>
      <c r="M16" s="69">
        <v>2582.04</v>
      </c>
      <c r="N16" s="280">
        <f t="shared" si="8"/>
        <v>6.1757370141438551E-3</v>
      </c>
      <c r="O16" s="84">
        <v>118.7</v>
      </c>
      <c r="P16" s="71">
        <f t="shared" si="9"/>
        <v>0.73305998357887558</v>
      </c>
      <c r="Q16" s="71">
        <f t="shared" si="10"/>
        <v>370.54422084863131</v>
      </c>
      <c r="R16" s="72">
        <f t="shared" si="11"/>
        <v>43.983599014732533</v>
      </c>
    </row>
    <row r="17" spans="1:22" ht="15" customHeight="1" x14ac:dyDescent="0.2">
      <c r="A17" s="598"/>
      <c r="B17" s="365">
        <v>9</v>
      </c>
      <c r="C17" s="259" t="s">
        <v>38</v>
      </c>
      <c r="D17" s="67" t="s">
        <v>31</v>
      </c>
      <c r="E17" s="68">
        <v>48</v>
      </c>
      <c r="F17" s="68">
        <v>1962</v>
      </c>
      <c r="G17" s="69">
        <f t="shared" si="6"/>
        <v>13.62</v>
      </c>
      <c r="H17" s="69">
        <v>0</v>
      </c>
      <c r="I17" s="69">
        <v>0</v>
      </c>
      <c r="J17" s="69">
        <v>13.62</v>
      </c>
      <c r="K17" s="69">
        <v>1908.69</v>
      </c>
      <c r="L17" s="69">
        <f t="shared" si="7"/>
        <v>13.62</v>
      </c>
      <c r="M17" s="69">
        <v>1908.69</v>
      </c>
      <c r="N17" s="70">
        <f t="shared" si="8"/>
        <v>7.1357842289737983E-3</v>
      </c>
      <c r="O17" s="84">
        <v>118.7</v>
      </c>
      <c r="P17" s="71">
        <f t="shared" si="9"/>
        <v>0.84701758797918991</v>
      </c>
      <c r="Q17" s="71">
        <f t="shared" si="10"/>
        <v>428.14705373842787</v>
      </c>
      <c r="R17" s="72">
        <f t="shared" si="11"/>
        <v>50.821055278751388</v>
      </c>
    </row>
    <row r="18" spans="1:22" ht="14.25" customHeight="1" x14ac:dyDescent="0.2">
      <c r="A18" s="598"/>
      <c r="B18" s="364">
        <v>10</v>
      </c>
      <c r="C18" s="275" t="s">
        <v>36</v>
      </c>
      <c r="D18" s="67" t="s">
        <v>31</v>
      </c>
      <c r="E18" s="68">
        <v>8</v>
      </c>
      <c r="F18" s="68">
        <v>1975</v>
      </c>
      <c r="G18" s="69">
        <f t="shared" si="6"/>
        <v>3.5470000000000002</v>
      </c>
      <c r="H18" s="69">
        <v>0</v>
      </c>
      <c r="I18" s="69">
        <v>0</v>
      </c>
      <c r="J18" s="69">
        <v>3.5470000000000002</v>
      </c>
      <c r="K18" s="69">
        <v>488.96</v>
      </c>
      <c r="L18" s="69">
        <f t="shared" si="7"/>
        <v>3.5470000000000002</v>
      </c>
      <c r="M18" s="69">
        <v>488.96</v>
      </c>
      <c r="N18" s="70">
        <f t="shared" si="8"/>
        <v>7.2541721204188491E-3</v>
      </c>
      <c r="O18" s="84">
        <v>118.7</v>
      </c>
      <c r="P18" s="71">
        <f t="shared" si="9"/>
        <v>0.86107023069371735</v>
      </c>
      <c r="Q18" s="71">
        <f t="shared" si="10"/>
        <v>435.25032722513095</v>
      </c>
      <c r="R18" s="72">
        <f t="shared" si="11"/>
        <v>51.664213841623045</v>
      </c>
    </row>
    <row r="19" spans="1:22" ht="13.5" customHeight="1" x14ac:dyDescent="0.2">
      <c r="A19" s="598"/>
      <c r="B19" s="365">
        <v>11</v>
      </c>
      <c r="C19" s="382" t="s">
        <v>34</v>
      </c>
      <c r="D19" s="277" t="s">
        <v>31</v>
      </c>
      <c r="E19" s="278">
        <v>47</v>
      </c>
      <c r="F19" s="278">
        <v>1964</v>
      </c>
      <c r="G19" s="279">
        <f t="shared" si="6"/>
        <v>15.629</v>
      </c>
      <c r="H19" s="279">
        <v>0</v>
      </c>
      <c r="I19" s="279">
        <v>0</v>
      </c>
      <c r="J19" s="279">
        <v>15.629</v>
      </c>
      <c r="K19" s="279">
        <v>2012.08</v>
      </c>
      <c r="L19" s="279">
        <f t="shared" si="7"/>
        <v>15.629</v>
      </c>
      <c r="M19" s="279">
        <v>2012.08</v>
      </c>
      <c r="N19" s="271">
        <f t="shared" si="8"/>
        <v>7.767583793884935E-3</v>
      </c>
      <c r="O19" s="272">
        <v>118.7</v>
      </c>
      <c r="P19" s="281">
        <f t="shared" si="9"/>
        <v>0.92201219633414178</v>
      </c>
      <c r="Q19" s="281">
        <f t="shared" si="10"/>
        <v>466.05502763309607</v>
      </c>
      <c r="R19" s="282">
        <f t="shared" si="11"/>
        <v>55.320731780048504</v>
      </c>
    </row>
    <row r="20" spans="1:22" ht="14.25" customHeight="1" x14ac:dyDescent="0.2">
      <c r="A20" s="598"/>
      <c r="B20" s="370">
        <v>12</v>
      </c>
      <c r="C20" s="570" t="s">
        <v>89</v>
      </c>
      <c r="D20" s="67" t="s">
        <v>31</v>
      </c>
      <c r="E20" s="68">
        <v>24</v>
      </c>
      <c r="F20" s="68">
        <v>1998</v>
      </c>
      <c r="G20" s="69">
        <f t="shared" si="6"/>
        <v>10.292</v>
      </c>
      <c r="H20" s="69">
        <v>0</v>
      </c>
      <c r="I20" s="69">
        <v>0</v>
      </c>
      <c r="J20" s="69">
        <v>10.292</v>
      </c>
      <c r="K20" s="69">
        <v>1274.6600000000001</v>
      </c>
      <c r="L20" s="69">
        <f t="shared" si="7"/>
        <v>10.292</v>
      </c>
      <c r="M20" s="69">
        <v>1274.6600000000001</v>
      </c>
      <c r="N20" s="70">
        <f t="shared" si="8"/>
        <v>8.0743100120816529E-3</v>
      </c>
      <c r="O20" s="84">
        <v>118.7</v>
      </c>
      <c r="P20" s="71">
        <f t="shared" si="9"/>
        <v>0.95842059843409222</v>
      </c>
      <c r="Q20" s="71">
        <f t="shared" si="10"/>
        <v>484.45860072489916</v>
      </c>
      <c r="R20" s="72">
        <f t="shared" si="11"/>
        <v>57.505235906045534</v>
      </c>
    </row>
    <row r="21" spans="1:22" ht="14.25" customHeight="1" x14ac:dyDescent="0.2">
      <c r="A21" s="598"/>
      <c r="B21" s="364">
        <v>13</v>
      </c>
      <c r="C21" s="314" t="s">
        <v>37</v>
      </c>
      <c r="D21" s="270" t="s">
        <v>31</v>
      </c>
      <c r="E21" s="268">
        <v>46</v>
      </c>
      <c r="F21" s="268">
        <v>1960</v>
      </c>
      <c r="G21" s="269">
        <f t="shared" si="6"/>
        <v>15.131</v>
      </c>
      <c r="H21" s="269">
        <v>0</v>
      </c>
      <c r="I21" s="269">
        <v>0</v>
      </c>
      <c r="J21" s="269">
        <v>15.131</v>
      </c>
      <c r="K21" s="269">
        <v>1834.68</v>
      </c>
      <c r="L21" s="269">
        <f t="shared" si="7"/>
        <v>15.131</v>
      </c>
      <c r="M21" s="269">
        <v>1834.68</v>
      </c>
      <c r="N21" s="271">
        <f t="shared" si="8"/>
        <v>8.2472147731484508E-3</v>
      </c>
      <c r="O21" s="84">
        <v>118.7</v>
      </c>
      <c r="P21" s="273">
        <f t="shared" si="9"/>
        <v>0.97894439357272112</v>
      </c>
      <c r="Q21" s="273">
        <f t="shared" si="10"/>
        <v>494.83288638890707</v>
      </c>
      <c r="R21" s="274">
        <f t="shared" si="11"/>
        <v>58.736663614363273</v>
      </c>
    </row>
    <row r="22" spans="1:22" ht="13.5" customHeight="1" x14ac:dyDescent="0.2">
      <c r="A22" s="598"/>
      <c r="B22" s="364">
        <v>14</v>
      </c>
      <c r="C22" s="275" t="s">
        <v>72</v>
      </c>
      <c r="D22" s="67" t="s">
        <v>31</v>
      </c>
      <c r="E22" s="68">
        <v>33</v>
      </c>
      <c r="F22" s="68">
        <v>1987</v>
      </c>
      <c r="G22" s="69">
        <f t="shared" si="6"/>
        <v>16.396000000000001</v>
      </c>
      <c r="H22" s="69">
        <v>0</v>
      </c>
      <c r="I22" s="69">
        <v>0</v>
      </c>
      <c r="J22" s="69">
        <v>16.396000000000001</v>
      </c>
      <c r="K22" s="67">
        <v>1981.22</v>
      </c>
      <c r="L22" s="69">
        <f t="shared" si="7"/>
        <v>16.396000000000001</v>
      </c>
      <c r="M22" s="67">
        <v>1981.22</v>
      </c>
      <c r="N22" s="70">
        <f t="shared" si="8"/>
        <v>8.2757089066332872E-3</v>
      </c>
      <c r="O22" s="84">
        <v>118.7</v>
      </c>
      <c r="P22" s="71">
        <f t="shared" si="9"/>
        <v>0.98232664721737117</v>
      </c>
      <c r="Q22" s="71">
        <f t="shared" si="10"/>
        <v>496.5425343979972</v>
      </c>
      <c r="R22" s="72">
        <f t="shared" si="11"/>
        <v>58.939598833042268</v>
      </c>
    </row>
    <row r="23" spans="1:22" ht="15" customHeight="1" x14ac:dyDescent="0.2">
      <c r="A23" s="598"/>
      <c r="B23" s="364">
        <v>15</v>
      </c>
      <c r="C23" s="259" t="s">
        <v>39</v>
      </c>
      <c r="D23" s="67" t="s">
        <v>31</v>
      </c>
      <c r="E23" s="68">
        <v>10</v>
      </c>
      <c r="F23" s="68">
        <v>1997</v>
      </c>
      <c r="G23" s="69">
        <f t="shared" si="6"/>
        <v>7.5</v>
      </c>
      <c r="H23" s="69">
        <v>0</v>
      </c>
      <c r="I23" s="69">
        <v>0</v>
      </c>
      <c r="J23" s="69">
        <v>7.5</v>
      </c>
      <c r="K23" s="69">
        <v>822.7</v>
      </c>
      <c r="L23" s="69">
        <f t="shared" si="7"/>
        <v>7.5</v>
      </c>
      <c r="M23" s="69">
        <v>822.7</v>
      </c>
      <c r="N23" s="70">
        <f t="shared" si="8"/>
        <v>9.1163242980430281E-3</v>
      </c>
      <c r="O23" s="84">
        <v>118.7</v>
      </c>
      <c r="P23" s="71">
        <f t="shared" si="9"/>
        <v>1.0821076941777075</v>
      </c>
      <c r="Q23" s="71">
        <f t="shared" si="10"/>
        <v>546.97945788258176</v>
      </c>
      <c r="R23" s="72">
        <f t="shared" si="11"/>
        <v>64.926461650662461</v>
      </c>
    </row>
    <row r="24" spans="1:22" ht="15" customHeight="1" thickBot="1" x14ac:dyDescent="0.25">
      <c r="A24" s="599"/>
      <c r="B24" s="366">
        <v>16</v>
      </c>
      <c r="C24" s="505" t="s">
        <v>35</v>
      </c>
      <c r="D24" s="76" t="s">
        <v>31</v>
      </c>
      <c r="E24" s="77">
        <v>8</v>
      </c>
      <c r="F24" s="77">
        <v>1966</v>
      </c>
      <c r="G24" s="78">
        <f t="shared" si="6"/>
        <v>3.347</v>
      </c>
      <c r="H24" s="78">
        <v>0</v>
      </c>
      <c r="I24" s="78">
        <v>0</v>
      </c>
      <c r="J24" s="78">
        <v>3.347</v>
      </c>
      <c r="K24" s="78">
        <v>350.21</v>
      </c>
      <c r="L24" s="78">
        <f t="shared" si="7"/>
        <v>3.347</v>
      </c>
      <c r="M24" s="78">
        <v>350.21</v>
      </c>
      <c r="N24" s="79">
        <f t="shared" si="8"/>
        <v>9.5571228691356622E-3</v>
      </c>
      <c r="O24" s="160">
        <v>118.7</v>
      </c>
      <c r="P24" s="80">
        <f t="shared" si="9"/>
        <v>1.1344304845664031</v>
      </c>
      <c r="Q24" s="80">
        <f t="shared" si="10"/>
        <v>573.42737214813974</v>
      </c>
      <c r="R24" s="81">
        <f t="shared" si="11"/>
        <v>68.06582907398419</v>
      </c>
    </row>
    <row r="25" spans="1:22" ht="15" customHeight="1" x14ac:dyDescent="0.2">
      <c r="A25" s="594" t="s">
        <v>82</v>
      </c>
      <c r="B25" s="290">
        <v>17</v>
      </c>
      <c r="C25" s="227" t="s">
        <v>71</v>
      </c>
      <c r="D25" s="232" t="s">
        <v>31</v>
      </c>
      <c r="E25" s="230">
        <v>12</v>
      </c>
      <c r="F25" s="230">
        <v>1965</v>
      </c>
      <c r="G25" s="231">
        <f t="shared" si="6"/>
        <v>5.4989999999999997</v>
      </c>
      <c r="H25" s="231">
        <v>0</v>
      </c>
      <c r="I25" s="231">
        <v>0</v>
      </c>
      <c r="J25" s="231">
        <v>5.4989999999999997</v>
      </c>
      <c r="K25" s="232">
        <v>539.38</v>
      </c>
      <c r="L25" s="231">
        <f t="shared" si="7"/>
        <v>5.4989999999999997</v>
      </c>
      <c r="M25" s="232">
        <v>539.38</v>
      </c>
      <c r="N25" s="219">
        <f t="shared" si="8"/>
        <v>1.0195038748192369E-2</v>
      </c>
      <c r="O25" s="293">
        <v>118.7</v>
      </c>
      <c r="P25" s="234">
        <f t="shared" si="9"/>
        <v>1.2101510994104343</v>
      </c>
      <c r="Q25" s="234">
        <f t="shared" si="10"/>
        <v>611.70232489154216</v>
      </c>
      <c r="R25" s="235">
        <f t="shared" si="11"/>
        <v>72.609065964626055</v>
      </c>
    </row>
    <row r="26" spans="1:22" ht="15" customHeight="1" x14ac:dyDescent="0.25">
      <c r="A26" s="595"/>
      <c r="B26" s="294">
        <v>18</v>
      </c>
      <c r="C26" s="224" t="s">
        <v>43</v>
      </c>
      <c r="D26" s="28" t="s">
        <v>31</v>
      </c>
      <c r="E26" s="29">
        <v>8</v>
      </c>
      <c r="F26" s="29">
        <v>1966</v>
      </c>
      <c r="G26" s="30">
        <f t="shared" si="6"/>
        <v>3.694</v>
      </c>
      <c r="H26" s="30">
        <v>0</v>
      </c>
      <c r="I26" s="30">
        <v>0</v>
      </c>
      <c r="J26" s="30">
        <v>3.694</v>
      </c>
      <c r="K26" s="30">
        <v>353.96</v>
      </c>
      <c r="L26" s="30">
        <f t="shared" si="7"/>
        <v>3.694</v>
      </c>
      <c r="M26" s="30">
        <v>353.96</v>
      </c>
      <c r="N26" s="31">
        <f t="shared" si="8"/>
        <v>1.0436207481071307E-2</v>
      </c>
      <c r="O26" s="32">
        <v>118.7</v>
      </c>
      <c r="P26" s="33">
        <f t="shared" si="9"/>
        <v>1.2387778280031643</v>
      </c>
      <c r="Q26" s="33">
        <f t="shared" si="10"/>
        <v>626.17244886427852</v>
      </c>
      <c r="R26" s="42">
        <f t="shared" si="11"/>
        <v>74.326669680189866</v>
      </c>
      <c r="V26"/>
    </row>
    <row r="27" spans="1:22" s="19" customFormat="1" ht="15" customHeight="1" x14ac:dyDescent="0.2">
      <c r="A27" s="595"/>
      <c r="B27" s="294">
        <v>19</v>
      </c>
      <c r="C27" s="225" t="s">
        <v>73</v>
      </c>
      <c r="D27" s="59" t="s">
        <v>47</v>
      </c>
      <c r="E27" s="29">
        <v>5</v>
      </c>
      <c r="F27" s="29">
        <v>1973</v>
      </c>
      <c r="G27" s="30">
        <f t="shared" si="6"/>
        <v>4.0789999999999997</v>
      </c>
      <c r="H27" s="30">
        <v>0</v>
      </c>
      <c r="I27" s="30">
        <v>0</v>
      </c>
      <c r="J27" s="30">
        <v>4.0789999999999997</v>
      </c>
      <c r="K27" s="28">
        <v>374.02</v>
      </c>
      <c r="L27" s="30">
        <f t="shared" si="7"/>
        <v>4.0789999999999997</v>
      </c>
      <c r="M27" s="28">
        <v>374.02</v>
      </c>
      <c r="N27" s="31">
        <f t="shared" si="8"/>
        <v>1.0905833912624993E-2</v>
      </c>
      <c r="O27" s="32">
        <v>118.7</v>
      </c>
      <c r="P27" s="33">
        <f t="shared" si="9"/>
        <v>1.2945224854285866</v>
      </c>
      <c r="Q27" s="33">
        <f t="shared" si="10"/>
        <v>654.35003475749954</v>
      </c>
      <c r="R27" s="42">
        <f t="shared" si="11"/>
        <v>77.671349125715196</v>
      </c>
      <c r="S27" s="18"/>
      <c r="T27" s="18"/>
      <c r="U27" s="18"/>
    </row>
    <row r="28" spans="1:22" ht="14.25" customHeight="1" x14ac:dyDescent="0.2">
      <c r="A28" s="595"/>
      <c r="B28" s="504">
        <v>20</v>
      </c>
      <c r="C28" s="315" t="s">
        <v>55</v>
      </c>
      <c r="D28" s="216" t="s">
        <v>47</v>
      </c>
      <c r="E28" s="217">
        <v>19</v>
      </c>
      <c r="F28" s="217">
        <v>1978</v>
      </c>
      <c r="G28" s="218">
        <f t="shared" si="6"/>
        <v>10.914</v>
      </c>
      <c r="H28" s="218">
        <v>0</v>
      </c>
      <c r="I28" s="218">
        <v>0</v>
      </c>
      <c r="J28" s="218">
        <v>10.914</v>
      </c>
      <c r="K28" s="218">
        <v>961.74</v>
      </c>
      <c r="L28" s="218">
        <f t="shared" si="7"/>
        <v>10.914</v>
      </c>
      <c r="M28" s="218">
        <v>961.74</v>
      </c>
      <c r="N28" s="219">
        <f t="shared" si="8"/>
        <v>1.1348181421174122E-2</v>
      </c>
      <c r="O28" s="152">
        <v>118.7</v>
      </c>
      <c r="P28" s="220">
        <f t="shared" si="9"/>
        <v>1.3470291346933683</v>
      </c>
      <c r="Q28" s="220">
        <f t="shared" si="10"/>
        <v>680.89088527044737</v>
      </c>
      <c r="R28" s="221">
        <f t="shared" si="11"/>
        <v>80.821748081602095</v>
      </c>
    </row>
    <row r="29" spans="1:22" ht="15.75" customHeight="1" x14ac:dyDescent="0.2">
      <c r="A29" s="595"/>
      <c r="B29" s="294">
        <v>21</v>
      </c>
      <c r="C29" s="225" t="s">
        <v>60</v>
      </c>
      <c r="D29" s="59" t="s">
        <v>47</v>
      </c>
      <c r="E29" s="29">
        <v>1</v>
      </c>
      <c r="F29" s="29"/>
      <c r="G29" s="30">
        <f t="shared" si="6"/>
        <v>0.56200000000000006</v>
      </c>
      <c r="H29" s="30">
        <v>0</v>
      </c>
      <c r="I29" s="30">
        <v>0</v>
      </c>
      <c r="J29" s="30">
        <v>0.56200000000000006</v>
      </c>
      <c r="K29" s="28">
        <v>47</v>
      </c>
      <c r="L29" s="30">
        <f t="shared" si="7"/>
        <v>0.56200000000000006</v>
      </c>
      <c r="M29" s="28">
        <v>47</v>
      </c>
      <c r="N29" s="31">
        <f t="shared" si="8"/>
        <v>1.1957446808510639E-2</v>
      </c>
      <c r="O29" s="32">
        <v>118.7</v>
      </c>
      <c r="P29" s="33">
        <f t="shared" si="9"/>
        <v>1.4193489361702127</v>
      </c>
      <c r="Q29" s="33">
        <f t="shared" si="10"/>
        <v>717.44680851063833</v>
      </c>
      <c r="R29" s="42">
        <f t="shared" si="11"/>
        <v>85.160936170212779</v>
      </c>
    </row>
    <row r="30" spans="1:22" ht="15" customHeight="1" x14ac:dyDescent="0.2">
      <c r="A30" s="595"/>
      <c r="B30" s="294">
        <v>22</v>
      </c>
      <c r="C30" s="224" t="s">
        <v>53</v>
      </c>
      <c r="D30" s="59" t="s">
        <v>31</v>
      </c>
      <c r="E30" s="29">
        <v>7</v>
      </c>
      <c r="F30" s="29">
        <v>1964</v>
      </c>
      <c r="G30" s="30">
        <f t="shared" si="6"/>
        <v>3.8340000000000001</v>
      </c>
      <c r="H30" s="30">
        <v>0</v>
      </c>
      <c r="I30" s="30">
        <v>0</v>
      </c>
      <c r="J30" s="30">
        <v>3.8340000000000001</v>
      </c>
      <c r="K30" s="28">
        <v>310.77</v>
      </c>
      <c r="L30" s="30">
        <f t="shared" si="7"/>
        <v>3.8340000000000001</v>
      </c>
      <c r="M30" s="28">
        <v>310.77</v>
      </c>
      <c r="N30" s="31">
        <f t="shared" si="8"/>
        <v>1.2337098175499566E-2</v>
      </c>
      <c r="O30" s="32">
        <v>118.7</v>
      </c>
      <c r="P30" s="33">
        <f t="shared" si="9"/>
        <v>1.4644135534317986</v>
      </c>
      <c r="Q30" s="33">
        <f t="shared" si="10"/>
        <v>740.22589052997387</v>
      </c>
      <c r="R30" s="42">
        <f t="shared" si="11"/>
        <v>87.864813205907907</v>
      </c>
    </row>
    <row r="31" spans="1:22" ht="15.75" customHeight="1" x14ac:dyDescent="0.2">
      <c r="A31" s="595"/>
      <c r="B31" s="294">
        <v>23</v>
      </c>
      <c r="C31" s="224" t="s">
        <v>40</v>
      </c>
      <c r="D31" s="28" t="s">
        <v>31</v>
      </c>
      <c r="E31" s="29">
        <v>18</v>
      </c>
      <c r="F31" s="29"/>
      <c r="G31" s="30">
        <f t="shared" si="6"/>
        <v>11.658999999999999</v>
      </c>
      <c r="H31" s="30">
        <v>2.7029999999999998</v>
      </c>
      <c r="I31" s="30">
        <v>0.183</v>
      </c>
      <c r="J31" s="30">
        <v>8.7729999999999997</v>
      </c>
      <c r="K31" s="28">
        <v>704.53</v>
      </c>
      <c r="L31" s="30">
        <f t="shared" si="7"/>
        <v>8.7729999999999997</v>
      </c>
      <c r="M31" s="28">
        <v>704.53</v>
      </c>
      <c r="N31" s="31">
        <f t="shared" si="8"/>
        <v>1.2452273146636765E-2</v>
      </c>
      <c r="O31" s="32">
        <v>118.7</v>
      </c>
      <c r="P31" s="33">
        <f t="shared" si="9"/>
        <v>1.4780848225057841</v>
      </c>
      <c r="Q31" s="33">
        <f t="shared" si="10"/>
        <v>747.13638879820587</v>
      </c>
      <c r="R31" s="42">
        <f t="shared" si="11"/>
        <v>88.685089350347042</v>
      </c>
    </row>
    <row r="32" spans="1:22" ht="15" customHeight="1" x14ac:dyDescent="0.2">
      <c r="A32" s="595"/>
      <c r="B32" s="290">
        <v>24</v>
      </c>
      <c r="C32" s="315" t="s">
        <v>99</v>
      </c>
      <c r="D32" s="292" t="s">
        <v>47</v>
      </c>
      <c r="E32" s="217">
        <v>8</v>
      </c>
      <c r="F32" s="217"/>
      <c r="G32" s="218">
        <f t="shared" si="6"/>
        <v>6.3159999999999998</v>
      </c>
      <c r="H32" s="218">
        <v>0</v>
      </c>
      <c r="I32" s="218">
        <v>0</v>
      </c>
      <c r="J32" s="218">
        <v>6.3159999999999998</v>
      </c>
      <c r="K32" s="216">
        <v>488.96</v>
      </c>
      <c r="L32" s="218">
        <f t="shared" si="7"/>
        <v>6.3159999999999998</v>
      </c>
      <c r="M32" s="216">
        <v>488.96</v>
      </c>
      <c r="N32" s="219">
        <f t="shared" si="8"/>
        <v>1.2917212041884818E-2</v>
      </c>
      <c r="O32" s="32">
        <v>118.7</v>
      </c>
      <c r="P32" s="220">
        <f t="shared" si="9"/>
        <v>1.5332730693717278</v>
      </c>
      <c r="Q32" s="220">
        <f t="shared" si="10"/>
        <v>775.03272251308908</v>
      </c>
      <c r="R32" s="221">
        <f t="shared" si="11"/>
        <v>91.99638416230367</v>
      </c>
    </row>
    <row r="33" spans="1:18" s="19" customFormat="1" ht="15" customHeight="1" x14ac:dyDescent="0.2">
      <c r="A33" s="595"/>
      <c r="B33" s="290">
        <v>25</v>
      </c>
      <c r="C33" s="223" t="s">
        <v>46</v>
      </c>
      <c r="D33" s="34" t="s">
        <v>47</v>
      </c>
      <c r="E33" s="29">
        <v>18</v>
      </c>
      <c r="F33" s="29">
        <v>1973</v>
      </c>
      <c r="G33" s="30">
        <f t="shared" si="6"/>
        <v>17.536000000000001</v>
      </c>
      <c r="H33" s="30">
        <v>0</v>
      </c>
      <c r="I33" s="30">
        <v>0</v>
      </c>
      <c r="J33" s="30">
        <v>17.536000000000001</v>
      </c>
      <c r="K33" s="30">
        <v>1319.16</v>
      </c>
      <c r="L33" s="30">
        <f t="shared" si="7"/>
        <v>17.536000000000001</v>
      </c>
      <c r="M33" s="30">
        <v>1319.16</v>
      </c>
      <c r="N33" s="31">
        <f t="shared" si="8"/>
        <v>1.3293307862579217E-2</v>
      </c>
      <c r="O33" s="32">
        <v>118.7</v>
      </c>
      <c r="P33" s="33">
        <f t="shared" si="9"/>
        <v>1.5779156432881531</v>
      </c>
      <c r="Q33" s="33">
        <f t="shared" si="10"/>
        <v>797.59847175475306</v>
      </c>
      <c r="R33" s="42">
        <f t="shared" si="11"/>
        <v>94.674938597289184</v>
      </c>
    </row>
    <row r="34" spans="1:18" ht="14.25" customHeight="1" x14ac:dyDescent="0.2">
      <c r="A34" s="595"/>
      <c r="B34" s="294">
        <v>26</v>
      </c>
      <c r="C34" s="315" t="s">
        <v>85</v>
      </c>
      <c r="D34" s="216" t="s">
        <v>47</v>
      </c>
      <c r="E34" s="217">
        <v>20</v>
      </c>
      <c r="F34" s="217">
        <v>1988</v>
      </c>
      <c r="G34" s="218">
        <f t="shared" si="6"/>
        <v>10.164999999999999</v>
      </c>
      <c r="H34" s="218">
        <v>0</v>
      </c>
      <c r="I34" s="218">
        <v>0</v>
      </c>
      <c r="J34" s="218">
        <v>10.164999999999999</v>
      </c>
      <c r="K34" s="218">
        <v>1073.3399999999999</v>
      </c>
      <c r="L34" s="218">
        <f t="shared" si="7"/>
        <v>10.164999999999999</v>
      </c>
      <c r="M34" s="218">
        <v>752.43</v>
      </c>
      <c r="N34" s="233">
        <f t="shared" si="8"/>
        <v>1.3509562351315072E-2</v>
      </c>
      <c r="O34" s="32">
        <v>118.7</v>
      </c>
      <c r="P34" s="220">
        <f t="shared" si="9"/>
        <v>1.6035850511010992</v>
      </c>
      <c r="Q34" s="220">
        <f t="shared" si="10"/>
        <v>810.57374107890439</v>
      </c>
      <c r="R34" s="221">
        <f t="shared" si="11"/>
        <v>96.215103066065964</v>
      </c>
    </row>
    <row r="35" spans="1:18" ht="12.75" customHeight="1" x14ac:dyDescent="0.2">
      <c r="A35" s="595"/>
      <c r="B35" s="294">
        <v>27</v>
      </c>
      <c r="C35" s="224" t="s">
        <v>66</v>
      </c>
      <c r="D35" s="28" t="s">
        <v>47</v>
      </c>
      <c r="E35" s="29">
        <v>45</v>
      </c>
      <c r="F35" s="29">
        <v>1972</v>
      </c>
      <c r="G35" s="30">
        <f t="shared" si="6"/>
        <v>20.649000000000001</v>
      </c>
      <c r="H35" s="30">
        <v>0</v>
      </c>
      <c r="I35" s="30">
        <v>0</v>
      </c>
      <c r="J35" s="30">
        <v>20.649000000000001</v>
      </c>
      <c r="K35" s="30">
        <v>1525.98</v>
      </c>
      <c r="L35" s="30">
        <f t="shared" si="7"/>
        <v>20.649000000000001</v>
      </c>
      <c r="M35" s="30">
        <v>1525.98</v>
      </c>
      <c r="N35" s="31">
        <f t="shared" si="8"/>
        <v>1.3531632131482721E-2</v>
      </c>
      <c r="O35" s="32">
        <v>118.7</v>
      </c>
      <c r="P35" s="33">
        <f t="shared" si="9"/>
        <v>1.6062047340069989</v>
      </c>
      <c r="Q35" s="33">
        <f t="shared" si="10"/>
        <v>811.89792788896318</v>
      </c>
      <c r="R35" s="42">
        <f t="shared" si="11"/>
        <v>96.372284040419942</v>
      </c>
    </row>
    <row r="36" spans="1:18" ht="12.75" customHeight="1" thickBot="1" x14ac:dyDescent="0.25">
      <c r="A36" s="596"/>
      <c r="B36" s="298">
        <v>28</v>
      </c>
      <c r="C36" s="484" t="s">
        <v>54</v>
      </c>
      <c r="D36" s="300" t="s">
        <v>47</v>
      </c>
      <c r="E36" s="260">
        <v>18</v>
      </c>
      <c r="F36" s="260">
        <v>1964</v>
      </c>
      <c r="G36" s="261">
        <f t="shared" si="6"/>
        <v>11.997</v>
      </c>
      <c r="H36" s="261">
        <v>0</v>
      </c>
      <c r="I36" s="261">
        <v>0</v>
      </c>
      <c r="J36" s="261">
        <v>11.997</v>
      </c>
      <c r="K36" s="258">
        <v>801.57</v>
      </c>
      <c r="L36" s="261">
        <f t="shared" si="7"/>
        <v>11.997</v>
      </c>
      <c r="M36" s="258">
        <v>801.57</v>
      </c>
      <c r="N36" s="262">
        <f t="shared" si="8"/>
        <v>1.4966877502900556E-2</v>
      </c>
      <c r="O36" s="263">
        <v>118.7</v>
      </c>
      <c r="P36" s="264">
        <f t="shared" si="9"/>
        <v>1.776568359594296</v>
      </c>
      <c r="Q36" s="264">
        <f t="shared" si="10"/>
        <v>898.01265017403341</v>
      </c>
      <c r="R36" s="265">
        <f t="shared" si="11"/>
        <v>106.59410157565777</v>
      </c>
    </row>
    <row r="37" spans="1:18" ht="13.5" customHeight="1" x14ac:dyDescent="0.2">
      <c r="A37" s="591" t="s">
        <v>83</v>
      </c>
      <c r="B37" s="289">
        <v>29</v>
      </c>
      <c r="C37" s="242" t="s">
        <v>57</v>
      </c>
      <c r="D37" s="143" t="s">
        <v>47</v>
      </c>
      <c r="E37" s="145">
        <v>10</v>
      </c>
      <c r="F37" s="145">
        <v>1973</v>
      </c>
      <c r="G37" s="146">
        <f t="shared" si="6"/>
        <v>12.212</v>
      </c>
      <c r="H37" s="146">
        <v>0</v>
      </c>
      <c r="I37" s="146">
        <v>0</v>
      </c>
      <c r="J37" s="146">
        <v>12.212</v>
      </c>
      <c r="K37" s="146">
        <v>796.55</v>
      </c>
      <c r="L37" s="146">
        <f t="shared" si="7"/>
        <v>12.212</v>
      </c>
      <c r="M37" s="146">
        <v>796.55</v>
      </c>
      <c r="N37" s="147">
        <f t="shared" si="8"/>
        <v>1.5331115435314796E-2</v>
      </c>
      <c r="O37" s="208">
        <v>118.7</v>
      </c>
      <c r="P37" s="148">
        <f t="shared" si="9"/>
        <v>1.8198034021718663</v>
      </c>
      <c r="Q37" s="148">
        <f t="shared" si="10"/>
        <v>919.86692611888782</v>
      </c>
      <c r="R37" s="149">
        <f t="shared" si="11"/>
        <v>109.18820413031199</v>
      </c>
    </row>
    <row r="38" spans="1:18" ht="12.75" customHeight="1" x14ac:dyDescent="0.2">
      <c r="A38" s="592"/>
      <c r="B38" s="246">
        <v>30</v>
      </c>
      <c r="C38" s="228" t="s">
        <v>63</v>
      </c>
      <c r="D38" s="88" t="s">
        <v>47</v>
      </c>
      <c r="E38" s="87">
        <v>11</v>
      </c>
      <c r="F38" s="87">
        <v>1977</v>
      </c>
      <c r="G38" s="89">
        <f t="shared" si="6"/>
        <v>10.614000000000001</v>
      </c>
      <c r="H38" s="89">
        <v>0</v>
      </c>
      <c r="I38" s="89">
        <v>0</v>
      </c>
      <c r="J38" s="89">
        <v>10.614000000000001</v>
      </c>
      <c r="K38" s="90">
        <v>687.63</v>
      </c>
      <c r="L38" s="89">
        <f t="shared" si="7"/>
        <v>10.614000000000001</v>
      </c>
      <c r="M38" s="90">
        <v>687.63</v>
      </c>
      <c r="N38" s="91">
        <f t="shared" si="8"/>
        <v>1.5435626717856988E-2</v>
      </c>
      <c r="O38" s="104">
        <v>118.7</v>
      </c>
      <c r="P38" s="93">
        <f t="shared" si="9"/>
        <v>1.8322088914096246</v>
      </c>
      <c r="Q38" s="93">
        <f t="shared" si="10"/>
        <v>926.13760307141933</v>
      </c>
      <c r="R38" s="94">
        <f t="shared" si="11"/>
        <v>109.93253348457748</v>
      </c>
    </row>
    <row r="39" spans="1:18" ht="12.75" customHeight="1" x14ac:dyDescent="0.2">
      <c r="A39" s="592"/>
      <c r="B39" s="247">
        <v>31</v>
      </c>
      <c r="C39" s="511" t="s">
        <v>59</v>
      </c>
      <c r="D39" s="516" t="s">
        <v>47</v>
      </c>
      <c r="E39" s="514">
        <v>8</v>
      </c>
      <c r="F39" s="514">
        <v>1970</v>
      </c>
      <c r="G39" s="515">
        <f t="shared" si="6"/>
        <v>6.4939999999999998</v>
      </c>
      <c r="H39" s="515">
        <v>0</v>
      </c>
      <c r="I39" s="515">
        <v>0</v>
      </c>
      <c r="J39" s="515">
        <v>6.4939999999999998</v>
      </c>
      <c r="K39" s="515">
        <v>412.7</v>
      </c>
      <c r="L39" s="515">
        <f t="shared" si="7"/>
        <v>6.4939999999999998</v>
      </c>
      <c r="M39" s="515">
        <v>412.7</v>
      </c>
      <c r="N39" s="522">
        <f t="shared" si="8"/>
        <v>1.5735401017688392E-2</v>
      </c>
      <c r="O39" s="215">
        <v>118.7</v>
      </c>
      <c r="P39" s="517">
        <f t="shared" si="9"/>
        <v>1.8677921007996121</v>
      </c>
      <c r="Q39" s="517">
        <f t="shared" si="10"/>
        <v>944.12406106130356</v>
      </c>
      <c r="R39" s="518">
        <f t="shared" si="11"/>
        <v>112.06752604797673</v>
      </c>
    </row>
    <row r="40" spans="1:18" ht="12.75" customHeight="1" x14ac:dyDescent="0.2">
      <c r="A40" s="592"/>
      <c r="B40" s="247">
        <v>32</v>
      </c>
      <c r="C40" s="240" t="s">
        <v>65</v>
      </c>
      <c r="D40" s="90" t="s">
        <v>47</v>
      </c>
      <c r="E40" s="87">
        <v>6</v>
      </c>
      <c r="F40" s="87">
        <v>1971</v>
      </c>
      <c r="G40" s="89">
        <f t="shared" si="6"/>
        <v>5.1909999999999998</v>
      </c>
      <c r="H40" s="89">
        <v>0</v>
      </c>
      <c r="I40" s="89">
        <v>0</v>
      </c>
      <c r="J40" s="89">
        <v>5.1909999999999998</v>
      </c>
      <c r="K40" s="89">
        <v>328.45</v>
      </c>
      <c r="L40" s="89">
        <f t="shared" si="7"/>
        <v>5.1909999999999998</v>
      </c>
      <c r="M40" s="89">
        <v>328.45</v>
      </c>
      <c r="N40" s="91">
        <f t="shared" si="8"/>
        <v>1.58045364591262E-2</v>
      </c>
      <c r="O40" s="476">
        <v>118.7</v>
      </c>
      <c r="P40" s="93">
        <f t="shared" si="9"/>
        <v>1.8759984776982799</v>
      </c>
      <c r="Q40" s="93">
        <f t="shared" si="10"/>
        <v>948.272187547572</v>
      </c>
      <c r="R40" s="94">
        <f t="shared" si="11"/>
        <v>112.5599086618968</v>
      </c>
    </row>
    <row r="41" spans="1:18" ht="14.25" customHeight="1" x14ac:dyDescent="0.2">
      <c r="A41" s="592"/>
      <c r="B41" s="246">
        <v>33</v>
      </c>
      <c r="C41" s="240" t="s">
        <v>51</v>
      </c>
      <c r="D41" s="90" t="s">
        <v>47</v>
      </c>
      <c r="E41" s="87">
        <v>17</v>
      </c>
      <c r="F41" s="87">
        <v>1973</v>
      </c>
      <c r="G41" s="89">
        <f t="shared" si="6"/>
        <v>21.702999999999999</v>
      </c>
      <c r="H41" s="89">
        <v>0</v>
      </c>
      <c r="I41" s="89">
        <v>0</v>
      </c>
      <c r="J41" s="89">
        <v>21.702999999999999</v>
      </c>
      <c r="K41" s="89">
        <v>1317.97</v>
      </c>
      <c r="L41" s="89">
        <f t="shared" si="7"/>
        <v>21.702999999999999</v>
      </c>
      <c r="M41" s="89">
        <v>1317.97</v>
      </c>
      <c r="N41" s="91">
        <f t="shared" si="8"/>
        <v>1.6466990902676084E-2</v>
      </c>
      <c r="O41" s="104">
        <v>118.7</v>
      </c>
      <c r="P41" s="93">
        <f t="shared" si="9"/>
        <v>1.9546318201476511</v>
      </c>
      <c r="Q41" s="93">
        <f t="shared" si="10"/>
        <v>988.01945416056503</v>
      </c>
      <c r="R41" s="94">
        <f t="shared" si="11"/>
        <v>117.27790920885907</v>
      </c>
    </row>
    <row r="42" spans="1:18" ht="12.75" customHeight="1" x14ac:dyDescent="0.2">
      <c r="A42" s="592"/>
      <c r="B42" s="246">
        <v>34</v>
      </c>
      <c r="C42" s="240" t="s">
        <v>101</v>
      </c>
      <c r="D42" s="88" t="s">
        <v>47</v>
      </c>
      <c r="E42" s="87">
        <v>12</v>
      </c>
      <c r="F42" s="87"/>
      <c r="G42" s="89">
        <f t="shared" ref="G42:G73" si="12">H42+I42+J42</f>
        <v>12.076000000000001</v>
      </c>
      <c r="H42" s="89">
        <v>0</v>
      </c>
      <c r="I42" s="89">
        <v>0</v>
      </c>
      <c r="J42" s="89">
        <v>12.076000000000001</v>
      </c>
      <c r="K42" s="90">
        <v>731.56</v>
      </c>
      <c r="L42" s="89">
        <f t="shared" ref="L42:L65" si="13">J42</f>
        <v>12.076000000000001</v>
      </c>
      <c r="M42" s="90">
        <v>731.56</v>
      </c>
      <c r="N42" s="91">
        <f t="shared" ref="N42:N73" si="14">L42/M42</f>
        <v>1.6507190114276343E-2</v>
      </c>
      <c r="O42" s="104">
        <v>118.7</v>
      </c>
      <c r="P42" s="93">
        <f t="shared" ref="P42:P73" si="15">N42*O42</f>
        <v>1.9594034665646021</v>
      </c>
      <c r="Q42" s="93">
        <f t="shared" ref="Q42:Q65" si="16">N42*60*1000</f>
        <v>990.43140685658057</v>
      </c>
      <c r="R42" s="94">
        <f t="shared" ref="R42:R73" si="17">Q42*O42/1000</f>
        <v>117.56420799387611</v>
      </c>
    </row>
    <row r="43" spans="1:18" ht="12.75" customHeight="1" x14ac:dyDescent="0.2">
      <c r="A43" s="592"/>
      <c r="B43" s="246">
        <v>35</v>
      </c>
      <c r="C43" s="240" t="s">
        <v>88</v>
      </c>
      <c r="D43" s="90" t="s">
        <v>47</v>
      </c>
      <c r="E43" s="87">
        <v>20</v>
      </c>
      <c r="F43" s="87">
        <v>1981</v>
      </c>
      <c r="G43" s="89">
        <f t="shared" si="12"/>
        <v>17.466000000000001</v>
      </c>
      <c r="H43" s="89">
        <v>0</v>
      </c>
      <c r="I43" s="89">
        <v>0</v>
      </c>
      <c r="J43" s="89">
        <v>17.466000000000001</v>
      </c>
      <c r="K43" s="89">
        <v>1048.6600000000001</v>
      </c>
      <c r="L43" s="89">
        <f t="shared" si="13"/>
        <v>17.466000000000001</v>
      </c>
      <c r="M43" s="89">
        <v>1048.6600000000001</v>
      </c>
      <c r="N43" s="91">
        <f t="shared" si="14"/>
        <v>1.6655541357542006E-2</v>
      </c>
      <c r="O43" s="104">
        <v>118.7</v>
      </c>
      <c r="P43" s="93">
        <f t="shared" si="15"/>
        <v>1.9770127591402362</v>
      </c>
      <c r="Q43" s="93">
        <f t="shared" si="16"/>
        <v>999.33248145252037</v>
      </c>
      <c r="R43" s="94">
        <f t="shared" si="17"/>
        <v>118.62076554841417</v>
      </c>
    </row>
    <row r="44" spans="1:18" ht="12.75" customHeight="1" x14ac:dyDescent="0.2">
      <c r="A44" s="592"/>
      <c r="B44" s="289">
        <v>36</v>
      </c>
      <c r="C44" s="240" t="s">
        <v>52</v>
      </c>
      <c r="D44" s="90" t="s">
        <v>47</v>
      </c>
      <c r="E44" s="87">
        <v>17</v>
      </c>
      <c r="F44" s="87">
        <v>1975</v>
      </c>
      <c r="G44" s="89">
        <f t="shared" si="12"/>
        <v>21.954999999999998</v>
      </c>
      <c r="H44" s="89">
        <v>0</v>
      </c>
      <c r="I44" s="89">
        <v>0</v>
      </c>
      <c r="J44" s="89">
        <v>21.954999999999998</v>
      </c>
      <c r="K44" s="89">
        <v>1315.92</v>
      </c>
      <c r="L44" s="89">
        <f t="shared" si="13"/>
        <v>21.954999999999998</v>
      </c>
      <c r="M44" s="89">
        <v>1315.92</v>
      </c>
      <c r="N44" s="91">
        <f t="shared" si="14"/>
        <v>1.6684144932822661E-2</v>
      </c>
      <c r="O44" s="104">
        <v>118.7</v>
      </c>
      <c r="P44" s="93">
        <f t="shared" si="15"/>
        <v>1.9804080035260498</v>
      </c>
      <c r="Q44" s="93">
        <f t="shared" si="16"/>
        <v>1001.0486959693596</v>
      </c>
      <c r="R44" s="94">
        <f t="shared" si="17"/>
        <v>118.82448021156299</v>
      </c>
    </row>
    <row r="45" spans="1:18" ht="12.75" customHeight="1" x14ac:dyDescent="0.2">
      <c r="A45" s="592"/>
      <c r="B45" s="289">
        <v>37</v>
      </c>
      <c r="C45" s="242" t="s">
        <v>87</v>
      </c>
      <c r="D45" s="144" t="s">
        <v>47</v>
      </c>
      <c r="E45" s="145">
        <v>41</v>
      </c>
      <c r="F45" s="145">
        <v>1974</v>
      </c>
      <c r="G45" s="146">
        <f t="shared" si="12"/>
        <v>20.344999999999999</v>
      </c>
      <c r="H45" s="146">
        <v>0</v>
      </c>
      <c r="I45" s="146">
        <v>0</v>
      </c>
      <c r="J45" s="146">
        <v>20.344999999999999</v>
      </c>
      <c r="K45" s="146">
        <v>1275.3499999999999</v>
      </c>
      <c r="L45" s="146">
        <f t="shared" si="13"/>
        <v>20.344999999999999</v>
      </c>
      <c r="M45" s="146">
        <v>1205.51</v>
      </c>
      <c r="N45" s="147">
        <f t="shared" si="14"/>
        <v>1.6876674602450414E-2</v>
      </c>
      <c r="O45" s="104">
        <v>118.7</v>
      </c>
      <c r="P45" s="148">
        <f t="shared" si="15"/>
        <v>2.0032612753108641</v>
      </c>
      <c r="Q45" s="148">
        <f t="shared" si="16"/>
        <v>1012.6004761470249</v>
      </c>
      <c r="R45" s="149">
        <f t="shared" si="17"/>
        <v>120.19567651865187</v>
      </c>
    </row>
    <row r="46" spans="1:18" ht="12.75" customHeight="1" x14ac:dyDescent="0.2">
      <c r="A46" s="592"/>
      <c r="B46" s="246">
        <v>38</v>
      </c>
      <c r="C46" s="239" t="s">
        <v>62</v>
      </c>
      <c r="D46" s="143" t="s">
        <v>47</v>
      </c>
      <c r="E46" s="145">
        <v>10</v>
      </c>
      <c r="F46" s="145">
        <v>1982</v>
      </c>
      <c r="G46" s="146">
        <f t="shared" si="12"/>
        <v>10.324</v>
      </c>
      <c r="H46" s="146">
        <v>5.0999999999999997E-2</v>
      </c>
      <c r="I46" s="146">
        <v>0.10100000000000001</v>
      </c>
      <c r="J46" s="146">
        <v>10.172000000000001</v>
      </c>
      <c r="K46" s="144">
        <v>595.69000000000005</v>
      </c>
      <c r="L46" s="146">
        <f t="shared" si="13"/>
        <v>10.172000000000001</v>
      </c>
      <c r="M46" s="144">
        <v>595.69000000000005</v>
      </c>
      <c r="N46" s="91">
        <f t="shared" si="14"/>
        <v>1.7075995903909753E-2</v>
      </c>
      <c r="O46" s="104">
        <v>118.7</v>
      </c>
      <c r="P46" s="148">
        <f t="shared" si="15"/>
        <v>2.0269207137940879</v>
      </c>
      <c r="Q46" s="148">
        <f t="shared" si="16"/>
        <v>1024.5597542345852</v>
      </c>
      <c r="R46" s="149">
        <f t="shared" si="17"/>
        <v>121.61524282764526</v>
      </c>
    </row>
    <row r="47" spans="1:18" ht="12.75" customHeight="1" x14ac:dyDescent="0.2">
      <c r="A47" s="592"/>
      <c r="B47" s="246">
        <v>39</v>
      </c>
      <c r="C47" s="242" t="s">
        <v>58</v>
      </c>
      <c r="D47" s="144" t="s">
        <v>47</v>
      </c>
      <c r="E47" s="145">
        <v>8</v>
      </c>
      <c r="F47" s="145">
        <v>1965</v>
      </c>
      <c r="G47" s="146">
        <f t="shared" si="12"/>
        <v>7.0250000000000004</v>
      </c>
      <c r="H47" s="146">
        <v>0</v>
      </c>
      <c r="I47" s="146">
        <v>0</v>
      </c>
      <c r="J47" s="146">
        <v>7.0250000000000004</v>
      </c>
      <c r="K47" s="146">
        <v>398.85</v>
      </c>
      <c r="L47" s="146">
        <f t="shared" si="13"/>
        <v>7.0250000000000004</v>
      </c>
      <c r="M47" s="146">
        <v>398.85</v>
      </c>
      <c r="N47" s="91">
        <f t="shared" si="14"/>
        <v>1.7613137771091889E-2</v>
      </c>
      <c r="O47" s="104">
        <v>118.7</v>
      </c>
      <c r="P47" s="148">
        <f t="shared" si="15"/>
        <v>2.0906794534286073</v>
      </c>
      <c r="Q47" s="148">
        <f t="shared" si="16"/>
        <v>1056.7882662655134</v>
      </c>
      <c r="R47" s="149">
        <f t="shared" si="17"/>
        <v>125.44076720571644</v>
      </c>
    </row>
    <row r="48" spans="1:18" ht="15.75" customHeight="1" x14ac:dyDescent="0.2">
      <c r="A48" s="592"/>
      <c r="B48" s="487">
        <v>40</v>
      </c>
      <c r="C48" s="240" t="s">
        <v>49</v>
      </c>
      <c r="D48" s="88" t="s">
        <v>47</v>
      </c>
      <c r="E48" s="87">
        <v>7</v>
      </c>
      <c r="F48" s="87">
        <v>1975</v>
      </c>
      <c r="G48" s="89">
        <f t="shared" si="12"/>
        <v>9.9529999999999994</v>
      </c>
      <c r="H48" s="89">
        <v>0</v>
      </c>
      <c r="I48" s="89">
        <v>0</v>
      </c>
      <c r="J48" s="89">
        <v>9.9529999999999994</v>
      </c>
      <c r="K48" s="90">
        <v>562.04999999999995</v>
      </c>
      <c r="L48" s="89">
        <f t="shared" si="13"/>
        <v>9.9529999999999994</v>
      </c>
      <c r="M48" s="90">
        <v>562.04999999999995</v>
      </c>
      <c r="N48" s="91">
        <f t="shared" si="14"/>
        <v>1.7708388933368919E-2</v>
      </c>
      <c r="O48" s="104">
        <v>118.7</v>
      </c>
      <c r="P48" s="93">
        <f t="shared" si="15"/>
        <v>2.1019857663908907</v>
      </c>
      <c r="Q48" s="93">
        <f t="shared" si="16"/>
        <v>1062.5033360021353</v>
      </c>
      <c r="R48" s="94">
        <f t="shared" si="17"/>
        <v>126.11914598345346</v>
      </c>
    </row>
    <row r="49" spans="1:18" ht="15.75" customHeight="1" x14ac:dyDescent="0.2">
      <c r="A49" s="592"/>
      <c r="B49" s="246">
        <v>41</v>
      </c>
      <c r="C49" s="240" t="s">
        <v>86</v>
      </c>
      <c r="D49" s="90" t="s">
        <v>47</v>
      </c>
      <c r="E49" s="87">
        <v>32</v>
      </c>
      <c r="F49" s="87"/>
      <c r="G49" s="89">
        <f t="shared" si="12"/>
        <v>31.113</v>
      </c>
      <c r="H49" s="89">
        <v>0</v>
      </c>
      <c r="I49" s="89">
        <v>0</v>
      </c>
      <c r="J49" s="89">
        <v>31.113</v>
      </c>
      <c r="K49" s="89">
        <v>1770.01</v>
      </c>
      <c r="L49" s="89">
        <f t="shared" si="13"/>
        <v>31.113</v>
      </c>
      <c r="M49" s="89">
        <v>1705.02</v>
      </c>
      <c r="N49" s="91">
        <f t="shared" si="14"/>
        <v>1.8247879790266389E-2</v>
      </c>
      <c r="O49" s="104">
        <v>118.7</v>
      </c>
      <c r="P49" s="93">
        <f t="shared" si="15"/>
        <v>2.1660233311046202</v>
      </c>
      <c r="Q49" s="93">
        <f t="shared" si="16"/>
        <v>1094.8727874159833</v>
      </c>
      <c r="R49" s="94">
        <f t="shared" si="17"/>
        <v>129.96139986627722</v>
      </c>
    </row>
    <row r="50" spans="1:18" ht="15.75" customHeight="1" x14ac:dyDescent="0.2">
      <c r="A50" s="592"/>
      <c r="B50" s="246">
        <v>42</v>
      </c>
      <c r="C50" s="240" t="s">
        <v>61</v>
      </c>
      <c r="D50" s="90" t="s">
        <v>47</v>
      </c>
      <c r="E50" s="87">
        <v>7</v>
      </c>
      <c r="F50" s="87">
        <v>1980</v>
      </c>
      <c r="G50" s="89">
        <f t="shared" si="12"/>
        <v>8.2160000000000011</v>
      </c>
      <c r="H50" s="89">
        <v>0</v>
      </c>
      <c r="I50" s="89">
        <v>0.97799999999999998</v>
      </c>
      <c r="J50" s="89">
        <v>7.2380000000000004</v>
      </c>
      <c r="K50" s="90">
        <v>374.68</v>
      </c>
      <c r="L50" s="89">
        <f t="shared" si="13"/>
        <v>7.2380000000000004</v>
      </c>
      <c r="M50" s="90">
        <v>374.68</v>
      </c>
      <c r="N50" s="91">
        <f t="shared" si="14"/>
        <v>1.9317817871250136E-2</v>
      </c>
      <c r="O50" s="104">
        <v>118.7</v>
      </c>
      <c r="P50" s="93">
        <f t="shared" si="15"/>
        <v>2.2930249813173913</v>
      </c>
      <c r="Q50" s="93">
        <f t="shared" si="16"/>
        <v>1159.069072275008</v>
      </c>
      <c r="R50" s="94">
        <f t="shared" si="17"/>
        <v>137.58149887904344</v>
      </c>
    </row>
    <row r="51" spans="1:18" ht="12.75" customHeight="1" x14ac:dyDescent="0.2">
      <c r="A51" s="592"/>
      <c r="B51" s="246">
        <v>43</v>
      </c>
      <c r="C51" s="240" t="s">
        <v>68</v>
      </c>
      <c r="D51" s="90" t="s">
        <v>47</v>
      </c>
      <c r="E51" s="87">
        <v>7</v>
      </c>
      <c r="F51" s="87">
        <v>1984</v>
      </c>
      <c r="G51" s="89">
        <f t="shared" si="12"/>
        <v>5.9320000000000004</v>
      </c>
      <c r="H51" s="89">
        <v>0</v>
      </c>
      <c r="I51" s="89">
        <v>0</v>
      </c>
      <c r="J51" s="89">
        <v>5.9320000000000004</v>
      </c>
      <c r="K51" s="89">
        <v>300.69</v>
      </c>
      <c r="L51" s="89">
        <f t="shared" si="13"/>
        <v>5.9320000000000004</v>
      </c>
      <c r="M51" s="89">
        <v>300.69</v>
      </c>
      <c r="N51" s="91">
        <f t="shared" si="14"/>
        <v>1.9727959027569925E-2</v>
      </c>
      <c r="O51" s="104">
        <v>118.7</v>
      </c>
      <c r="P51" s="93">
        <f t="shared" si="15"/>
        <v>2.3417087365725502</v>
      </c>
      <c r="Q51" s="486">
        <f t="shared" si="16"/>
        <v>1183.6775416541957</v>
      </c>
      <c r="R51" s="94">
        <f t="shared" si="17"/>
        <v>140.50252419435301</v>
      </c>
    </row>
    <row r="52" spans="1:18" s="24" customFormat="1" ht="15.75" customHeight="1" thickBot="1" x14ac:dyDescent="0.25">
      <c r="A52" s="593"/>
      <c r="B52" s="563">
        <v>44</v>
      </c>
      <c r="C52" s="586" t="s">
        <v>70</v>
      </c>
      <c r="D52" s="587" t="s">
        <v>47</v>
      </c>
      <c r="E52" s="557">
        <v>7</v>
      </c>
      <c r="F52" s="557">
        <v>1969</v>
      </c>
      <c r="G52" s="558">
        <f t="shared" si="12"/>
        <v>6.7569999999999997</v>
      </c>
      <c r="H52" s="558">
        <v>0</v>
      </c>
      <c r="I52" s="558">
        <v>0</v>
      </c>
      <c r="J52" s="558">
        <v>6.7569999999999997</v>
      </c>
      <c r="K52" s="559">
        <v>341.47</v>
      </c>
      <c r="L52" s="558">
        <f t="shared" si="13"/>
        <v>6.7569999999999997</v>
      </c>
      <c r="M52" s="559">
        <v>341.47</v>
      </c>
      <c r="N52" s="560">
        <f t="shared" si="14"/>
        <v>1.9787975517615016E-2</v>
      </c>
      <c r="O52" s="179">
        <v>118.7</v>
      </c>
      <c r="P52" s="561">
        <f t="shared" si="15"/>
        <v>2.3488326939409023</v>
      </c>
      <c r="Q52" s="561">
        <f t="shared" si="16"/>
        <v>1187.2785310569009</v>
      </c>
      <c r="R52" s="562">
        <f t="shared" si="17"/>
        <v>140.92996163645412</v>
      </c>
    </row>
    <row r="53" spans="1:18" ht="15.75" customHeight="1" x14ac:dyDescent="0.2">
      <c r="A53" s="588" t="s">
        <v>84</v>
      </c>
      <c r="B53" s="305">
        <v>45</v>
      </c>
      <c r="C53" s="249" t="s">
        <v>79</v>
      </c>
      <c r="D53" s="114" t="s">
        <v>47</v>
      </c>
      <c r="E53" s="43">
        <v>16</v>
      </c>
      <c r="F53" s="43">
        <v>1978</v>
      </c>
      <c r="G53" s="113">
        <f t="shared" si="12"/>
        <v>10.282999999999999</v>
      </c>
      <c r="H53" s="113">
        <v>0</v>
      </c>
      <c r="I53" s="113">
        <v>0</v>
      </c>
      <c r="J53" s="113">
        <v>10.282999999999999</v>
      </c>
      <c r="K53" s="113">
        <v>492.25</v>
      </c>
      <c r="L53" s="113">
        <f t="shared" si="13"/>
        <v>10.282999999999999</v>
      </c>
      <c r="M53" s="113">
        <v>492.25</v>
      </c>
      <c r="N53" s="115">
        <f t="shared" si="14"/>
        <v>2.0889791772473337E-2</v>
      </c>
      <c r="O53" s="307">
        <v>118.7</v>
      </c>
      <c r="P53" s="116">
        <f t="shared" si="15"/>
        <v>2.4796182833925853</v>
      </c>
      <c r="Q53" s="116">
        <f t="shared" si="16"/>
        <v>1253.3875063484002</v>
      </c>
      <c r="R53" s="117">
        <f t="shared" si="17"/>
        <v>148.7770970035551</v>
      </c>
    </row>
    <row r="54" spans="1:18" ht="15.75" customHeight="1" x14ac:dyDescent="0.2">
      <c r="A54" s="589"/>
      <c r="B54" s="256">
        <v>46</v>
      </c>
      <c r="C54" s="251" t="s">
        <v>64</v>
      </c>
      <c r="D54" s="50" t="s">
        <v>47</v>
      </c>
      <c r="E54" s="45">
        <v>17</v>
      </c>
      <c r="F54" s="45">
        <v>1969</v>
      </c>
      <c r="G54" s="46">
        <f t="shared" si="12"/>
        <v>15.654</v>
      </c>
      <c r="H54" s="46">
        <v>0</v>
      </c>
      <c r="I54" s="46">
        <v>0</v>
      </c>
      <c r="J54" s="46">
        <v>15.654</v>
      </c>
      <c r="K54" s="44">
        <v>744.88</v>
      </c>
      <c r="L54" s="46">
        <f t="shared" si="13"/>
        <v>15.654</v>
      </c>
      <c r="M54" s="44">
        <v>744.88</v>
      </c>
      <c r="N54" s="47">
        <f t="shared" si="14"/>
        <v>2.1015465578348189E-2</v>
      </c>
      <c r="O54" s="48">
        <v>118.7</v>
      </c>
      <c r="P54" s="49">
        <f t="shared" si="15"/>
        <v>2.4945357641499299</v>
      </c>
      <c r="Q54" s="49">
        <f t="shared" si="16"/>
        <v>1260.9279347008912</v>
      </c>
      <c r="R54" s="51">
        <f t="shared" si="17"/>
        <v>149.6721458489958</v>
      </c>
    </row>
    <row r="55" spans="1:18" ht="15.75" customHeight="1" x14ac:dyDescent="0.2">
      <c r="A55" s="589"/>
      <c r="B55" s="256">
        <v>47</v>
      </c>
      <c r="C55" s="251" t="s">
        <v>56</v>
      </c>
      <c r="D55" s="50" t="s">
        <v>47</v>
      </c>
      <c r="E55" s="45">
        <v>11</v>
      </c>
      <c r="F55" s="45">
        <v>1978</v>
      </c>
      <c r="G55" s="46">
        <f t="shared" si="12"/>
        <v>14.128</v>
      </c>
      <c r="H55" s="46">
        <v>0</v>
      </c>
      <c r="I55" s="46">
        <v>0</v>
      </c>
      <c r="J55" s="46">
        <v>14.128</v>
      </c>
      <c r="K55" s="44">
        <v>669.02</v>
      </c>
      <c r="L55" s="46">
        <f t="shared" si="13"/>
        <v>14.128</v>
      </c>
      <c r="M55" s="44">
        <v>669.02</v>
      </c>
      <c r="N55" s="47">
        <f t="shared" si="14"/>
        <v>2.1117455382499775E-2</v>
      </c>
      <c r="O55" s="48">
        <v>118.7</v>
      </c>
      <c r="P55" s="49">
        <f t="shared" si="15"/>
        <v>2.5066419539027232</v>
      </c>
      <c r="Q55" s="49">
        <f t="shared" si="16"/>
        <v>1267.0473229499867</v>
      </c>
      <c r="R55" s="51">
        <f t="shared" si="17"/>
        <v>150.39851723416342</v>
      </c>
    </row>
    <row r="56" spans="1:18" ht="13.5" customHeight="1" x14ac:dyDescent="0.2">
      <c r="A56" s="589"/>
      <c r="B56" s="346">
        <v>48</v>
      </c>
      <c r="C56" s="249" t="s">
        <v>77</v>
      </c>
      <c r="D56" s="114" t="s">
        <v>47</v>
      </c>
      <c r="E56" s="43">
        <v>14</v>
      </c>
      <c r="F56" s="43">
        <v>1966</v>
      </c>
      <c r="G56" s="113">
        <f t="shared" si="12"/>
        <v>10.361000000000001</v>
      </c>
      <c r="H56" s="113">
        <v>0</v>
      </c>
      <c r="I56" s="113">
        <v>0</v>
      </c>
      <c r="J56" s="113">
        <v>10.361000000000001</v>
      </c>
      <c r="K56" s="113">
        <v>487.55</v>
      </c>
      <c r="L56" s="113">
        <f t="shared" si="13"/>
        <v>10.361000000000001</v>
      </c>
      <c r="M56" s="113">
        <v>487.55</v>
      </c>
      <c r="N56" s="115">
        <f t="shared" si="14"/>
        <v>2.125115372782279E-2</v>
      </c>
      <c r="O56" s="48">
        <v>118.7</v>
      </c>
      <c r="P56" s="116">
        <f t="shared" si="15"/>
        <v>2.522511947492565</v>
      </c>
      <c r="Q56" s="116">
        <f t="shared" si="16"/>
        <v>1275.0692236693674</v>
      </c>
      <c r="R56" s="117">
        <f t="shared" si="17"/>
        <v>151.35071684955392</v>
      </c>
    </row>
    <row r="57" spans="1:18" ht="15.75" customHeight="1" x14ac:dyDescent="0.2">
      <c r="A57" s="589"/>
      <c r="B57" s="256">
        <v>49</v>
      </c>
      <c r="C57" s="250" t="s">
        <v>75</v>
      </c>
      <c r="D57" s="44" t="s">
        <v>47</v>
      </c>
      <c r="E57" s="45">
        <v>8</v>
      </c>
      <c r="F57" s="45">
        <v>1966</v>
      </c>
      <c r="G57" s="46">
        <f t="shared" si="12"/>
        <v>7.5439999999999996</v>
      </c>
      <c r="H57" s="46">
        <v>0</v>
      </c>
      <c r="I57" s="46">
        <v>0</v>
      </c>
      <c r="J57" s="46">
        <v>7.5439999999999996</v>
      </c>
      <c r="K57" s="46">
        <v>350.82</v>
      </c>
      <c r="L57" s="46">
        <f t="shared" si="13"/>
        <v>7.5439999999999996</v>
      </c>
      <c r="M57" s="46">
        <v>350.82</v>
      </c>
      <c r="N57" s="47">
        <f t="shared" si="14"/>
        <v>2.1503905136537254E-2</v>
      </c>
      <c r="O57" s="48">
        <v>118.7</v>
      </c>
      <c r="P57" s="49">
        <f t="shared" si="15"/>
        <v>2.5525135397069723</v>
      </c>
      <c r="Q57" s="49">
        <f t="shared" si="16"/>
        <v>1290.2343081922352</v>
      </c>
      <c r="R57" s="51">
        <f t="shared" si="17"/>
        <v>153.15081238241831</v>
      </c>
    </row>
    <row r="58" spans="1:18" ht="15.75" customHeight="1" x14ac:dyDescent="0.2">
      <c r="A58" s="589"/>
      <c r="B58" s="256">
        <v>50</v>
      </c>
      <c r="C58" s="251" t="s">
        <v>74</v>
      </c>
      <c r="D58" s="50" t="s">
        <v>47</v>
      </c>
      <c r="E58" s="45">
        <v>7</v>
      </c>
      <c r="F58" s="45">
        <v>1963</v>
      </c>
      <c r="G58" s="46">
        <f t="shared" si="12"/>
        <v>7.0259999999999998</v>
      </c>
      <c r="H58" s="46">
        <v>0</v>
      </c>
      <c r="I58" s="46">
        <v>0</v>
      </c>
      <c r="J58" s="46">
        <v>7.0259999999999998</v>
      </c>
      <c r="K58" s="44">
        <v>308.89</v>
      </c>
      <c r="L58" s="46">
        <f t="shared" si="13"/>
        <v>7.0259999999999998</v>
      </c>
      <c r="M58" s="44">
        <v>308.89</v>
      </c>
      <c r="N58" s="47">
        <f t="shared" si="14"/>
        <v>2.2745961345462785E-2</v>
      </c>
      <c r="O58" s="48">
        <v>118.7</v>
      </c>
      <c r="P58" s="49">
        <f t="shared" si="15"/>
        <v>2.6999456117064327</v>
      </c>
      <c r="Q58" s="49">
        <f t="shared" si="16"/>
        <v>1364.7576807277671</v>
      </c>
      <c r="R58" s="51">
        <f t="shared" si="17"/>
        <v>161.99673670238596</v>
      </c>
    </row>
    <row r="59" spans="1:18" ht="14.25" customHeight="1" x14ac:dyDescent="0.2">
      <c r="A59" s="589"/>
      <c r="B59" s="256">
        <v>51</v>
      </c>
      <c r="C59" s="250" t="s">
        <v>76</v>
      </c>
      <c r="D59" s="44" t="s">
        <v>47</v>
      </c>
      <c r="E59" s="45">
        <v>4</v>
      </c>
      <c r="F59" s="45">
        <v>1973</v>
      </c>
      <c r="G59" s="46">
        <f t="shared" si="12"/>
        <v>4.0659999999999998</v>
      </c>
      <c r="H59" s="46">
        <v>0</v>
      </c>
      <c r="I59" s="46">
        <v>0</v>
      </c>
      <c r="J59" s="46">
        <v>4.0659999999999998</v>
      </c>
      <c r="K59" s="46">
        <v>174.77</v>
      </c>
      <c r="L59" s="46">
        <f t="shared" si="13"/>
        <v>4.0659999999999998</v>
      </c>
      <c r="M59" s="46">
        <v>174.77</v>
      </c>
      <c r="N59" s="47">
        <f t="shared" si="14"/>
        <v>2.3264862390570462E-2</v>
      </c>
      <c r="O59" s="48">
        <v>118.7</v>
      </c>
      <c r="P59" s="49">
        <f t="shared" si="15"/>
        <v>2.761539165760714</v>
      </c>
      <c r="Q59" s="49">
        <f t="shared" si="16"/>
        <v>1395.8917434342277</v>
      </c>
      <c r="R59" s="51">
        <f t="shared" si="17"/>
        <v>165.69234994564283</v>
      </c>
    </row>
    <row r="60" spans="1:18" ht="13.5" customHeight="1" x14ac:dyDescent="0.2">
      <c r="A60" s="589"/>
      <c r="B60" s="305">
        <v>52</v>
      </c>
      <c r="C60" s="251" t="s">
        <v>102</v>
      </c>
      <c r="D60" s="50" t="s">
        <v>47</v>
      </c>
      <c r="E60" s="45">
        <v>12</v>
      </c>
      <c r="F60" s="45">
        <v>1969</v>
      </c>
      <c r="G60" s="46">
        <f t="shared" si="12"/>
        <v>13.015000000000001</v>
      </c>
      <c r="H60" s="46">
        <v>0</v>
      </c>
      <c r="I60" s="46">
        <v>0</v>
      </c>
      <c r="J60" s="46">
        <v>13.015000000000001</v>
      </c>
      <c r="K60" s="44">
        <v>544.66</v>
      </c>
      <c r="L60" s="46">
        <f t="shared" si="13"/>
        <v>13.015000000000001</v>
      </c>
      <c r="M60" s="44">
        <v>544.66</v>
      </c>
      <c r="N60" s="47">
        <f t="shared" si="14"/>
        <v>2.389564131751919E-2</v>
      </c>
      <c r="O60" s="48">
        <v>118.7</v>
      </c>
      <c r="P60" s="49">
        <f t="shared" si="15"/>
        <v>2.8364126243895278</v>
      </c>
      <c r="Q60" s="49">
        <f t="shared" si="16"/>
        <v>1433.7384790511514</v>
      </c>
      <c r="R60" s="51">
        <f t="shared" si="17"/>
        <v>170.18475746337168</v>
      </c>
    </row>
    <row r="61" spans="1:18" ht="13.5" customHeight="1" x14ac:dyDescent="0.2">
      <c r="A61" s="589"/>
      <c r="B61" s="305">
        <v>53</v>
      </c>
      <c r="C61" s="252" t="s">
        <v>69</v>
      </c>
      <c r="D61" s="50" t="s">
        <v>47</v>
      </c>
      <c r="E61" s="209">
        <v>24</v>
      </c>
      <c r="F61" s="209">
        <v>1964</v>
      </c>
      <c r="G61" s="46">
        <f t="shared" si="12"/>
        <v>23.975999999999999</v>
      </c>
      <c r="H61" s="210">
        <v>0.30599999999999999</v>
      </c>
      <c r="I61" s="210">
        <v>0.24399999999999999</v>
      </c>
      <c r="J61" s="210">
        <v>23.425999999999998</v>
      </c>
      <c r="K61" s="211">
        <v>940.14</v>
      </c>
      <c r="L61" s="210">
        <f t="shared" si="13"/>
        <v>23.425999999999998</v>
      </c>
      <c r="M61" s="211">
        <v>940.14</v>
      </c>
      <c r="N61" s="47">
        <f t="shared" si="14"/>
        <v>2.4917565468972704E-2</v>
      </c>
      <c r="O61" s="48">
        <v>118.7</v>
      </c>
      <c r="P61" s="49">
        <f t="shared" si="15"/>
        <v>2.95771502116706</v>
      </c>
      <c r="Q61" s="213">
        <f t="shared" si="16"/>
        <v>1495.0539281383622</v>
      </c>
      <c r="R61" s="51">
        <f t="shared" si="17"/>
        <v>177.46290127002359</v>
      </c>
    </row>
    <row r="62" spans="1:18" ht="13.5" customHeight="1" x14ac:dyDescent="0.2">
      <c r="A62" s="589"/>
      <c r="B62" s="256">
        <v>54</v>
      </c>
      <c r="C62" s="252" t="s">
        <v>67</v>
      </c>
      <c r="D62" s="50" t="s">
        <v>47</v>
      </c>
      <c r="E62" s="209">
        <v>1</v>
      </c>
      <c r="F62" s="209">
        <v>1984</v>
      </c>
      <c r="G62" s="46">
        <f t="shared" si="12"/>
        <v>1.5409999999999999</v>
      </c>
      <c r="H62" s="210">
        <v>0</v>
      </c>
      <c r="I62" s="210">
        <v>0</v>
      </c>
      <c r="J62" s="210">
        <v>1.5409999999999999</v>
      </c>
      <c r="K62" s="211">
        <v>60.09</v>
      </c>
      <c r="L62" s="210">
        <f t="shared" si="13"/>
        <v>1.5409999999999999</v>
      </c>
      <c r="M62" s="211">
        <v>60.09</v>
      </c>
      <c r="N62" s="47">
        <f t="shared" si="14"/>
        <v>2.5644866034281909E-2</v>
      </c>
      <c r="O62" s="48">
        <v>118.7</v>
      </c>
      <c r="P62" s="213">
        <f t="shared" si="15"/>
        <v>3.0440455982692627</v>
      </c>
      <c r="Q62" s="213">
        <f t="shared" si="16"/>
        <v>1538.6919620569147</v>
      </c>
      <c r="R62" s="214">
        <f t="shared" si="17"/>
        <v>182.64273589615578</v>
      </c>
    </row>
    <row r="63" spans="1:18" ht="13.5" customHeight="1" x14ac:dyDescent="0.2">
      <c r="A63" s="589"/>
      <c r="B63" s="256">
        <v>55</v>
      </c>
      <c r="C63" s="253" t="s">
        <v>78</v>
      </c>
      <c r="D63" s="44" t="s">
        <v>47</v>
      </c>
      <c r="E63" s="209">
        <v>12</v>
      </c>
      <c r="F63" s="209">
        <v>1984</v>
      </c>
      <c r="G63" s="46">
        <f t="shared" si="12"/>
        <v>12.943</v>
      </c>
      <c r="H63" s="210">
        <v>0</v>
      </c>
      <c r="I63" s="210">
        <v>0</v>
      </c>
      <c r="J63" s="210">
        <v>12.943</v>
      </c>
      <c r="K63" s="210">
        <v>415.39</v>
      </c>
      <c r="L63" s="210">
        <f t="shared" si="13"/>
        <v>12.943</v>
      </c>
      <c r="M63" s="210">
        <v>415.39</v>
      </c>
      <c r="N63" s="47">
        <f t="shared" si="14"/>
        <v>3.1158670165386745E-2</v>
      </c>
      <c r="O63" s="48">
        <v>118.7</v>
      </c>
      <c r="P63" s="213">
        <f t="shared" si="15"/>
        <v>3.6985341486314067</v>
      </c>
      <c r="Q63" s="213">
        <f t="shared" si="16"/>
        <v>1869.5202099232047</v>
      </c>
      <c r="R63" s="214">
        <f t="shared" si="17"/>
        <v>221.91204891788442</v>
      </c>
    </row>
    <row r="64" spans="1:18" ht="13.5" customHeight="1" x14ac:dyDescent="0.2">
      <c r="A64" s="589"/>
      <c r="B64" s="346">
        <v>56</v>
      </c>
      <c r="C64" s="525" t="s">
        <v>80</v>
      </c>
      <c r="D64" s="60" t="s">
        <v>47</v>
      </c>
      <c r="E64" s="209">
        <v>7</v>
      </c>
      <c r="F64" s="209">
        <v>1985</v>
      </c>
      <c r="G64" s="46">
        <f t="shared" si="12"/>
        <v>3.5089999999999999</v>
      </c>
      <c r="H64" s="210">
        <v>0</v>
      </c>
      <c r="I64" s="210">
        <v>0</v>
      </c>
      <c r="J64" s="210">
        <v>3.5089999999999999</v>
      </c>
      <c r="K64" s="210">
        <v>108.3</v>
      </c>
      <c r="L64" s="210">
        <f t="shared" si="13"/>
        <v>3.5089999999999999</v>
      </c>
      <c r="M64" s="210">
        <v>108.3</v>
      </c>
      <c r="N64" s="47">
        <f t="shared" si="14"/>
        <v>3.2400738688827334E-2</v>
      </c>
      <c r="O64" s="48">
        <v>118.7</v>
      </c>
      <c r="P64" s="213">
        <f t="shared" si="15"/>
        <v>3.8459676823638045</v>
      </c>
      <c r="Q64" s="213">
        <f t="shared" si="16"/>
        <v>1944.0443213296401</v>
      </c>
      <c r="R64" s="214">
        <f t="shared" si="17"/>
        <v>230.75806094182826</v>
      </c>
    </row>
    <row r="65" spans="1:18" ht="12.75" customHeight="1" thickBot="1" x14ac:dyDescent="0.25">
      <c r="A65" s="590"/>
      <c r="B65" s="257">
        <v>57</v>
      </c>
      <c r="C65" s="572" t="s">
        <v>100</v>
      </c>
      <c r="D65" s="569" t="s">
        <v>47</v>
      </c>
      <c r="E65" s="53">
        <v>6</v>
      </c>
      <c r="F65" s="53"/>
      <c r="G65" s="54">
        <f t="shared" si="12"/>
        <v>10.292</v>
      </c>
      <c r="H65" s="54">
        <v>0</v>
      </c>
      <c r="I65" s="54">
        <v>0</v>
      </c>
      <c r="J65" s="54">
        <v>10.292</v>
      </c>
      <c r="K65" s="532">
        <v>220.29</v>
      </c>
      <c r="L65" s="54">
        <f t="shared" si="13"/>
        <v>10.292</v>
      </c>
      <c r="M65" s="532">
        <v>220.29</v>
      </c>
      <c r="N65" s="55">
        <f t="shared" si="14"/>
        <v>4.6720232420899725E-2</v>
      </c>
      <c r="O65" s="564">
        <v>118.7</v>
      </c>
      <c r="P65" s="57">
        <f t="shared" si="15"/>
        <v>5.5456915883607971</v>
      </c>
      <c r="Q65" s="57">
        <f t="shared" si="16"/>
        <v>2803.2139452539836</v>
      </c>
      <c r="R65" s="58">
        <f t="shared" si="17"/>
        <v>332.74149530164789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117.29119290554651</v>
      </c>
    </row>
  </sheetData>
  <sortState xmlns:xlrd2="http://schemas.microsoft.com/office/spreadsheetml/2017/richdata2" ref="C10:R65">
    <sortCondition ref="N10:N65"/>
  </sortState>
  <mergeCells count="23"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Q5:Q6"/>
    <mergeCell ref="R5:R6"/>
    <mergeCell ref="G5:J5"/>
    <mergeCell ref="K5:K6"/>
    <mergeCell ref="L5:L6"/>
    <mergeCell ref="M5:M6"/>
    <mergeCell ref="N5:N6"/>
    <mergeCell ref="O5:O6"/>
    <mergeCell ref="A53:A65"/>
    <mergeCell ref="A37:A52"/>
    <mergeCell ref="A25:A36"/>
    <mergeCell ref="A9:A24"/>
    <mergeCell ref="P5:P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18579-66CF-4B70-9314-9084399DE190}">
  <dimension ref="A1:V1048575"/>
  <sheetViews>
    <sheetView topLeftCell="A10" workbookViewId="0">
      <selection activeCell="L21" sqref="L21"/>
    </sheetView>
  </sheetViews>
  <sheetFormatPr defaultRowHeight="11.25" x14ac:dyDescent="0.2"/>
  <cols>
    <col min="1" max="1" width="12.7109375" style="1" customWidth="1"/>
    <col min="2" max="2" width="4.5703125" style="20" customWidth="1"/>
    <col min="3" max="3" width="21.7109375" style="26" customWidth="1"/>
    <col min="4" max="4" width="20.570312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107</v>
      </c>
      <c r="B2" s="611"/>
      <c r="C2" s="611"/>
      <c r="D2" s="611"/>
      <c r="E2" s="611"/>
      <c r="F2" s="612"/>
      <c r="G2" s="155">
        <v>1.8</v>
      </c>
      <c r="H2" s="2" t="s">
        <v>1</v>
      </c>
      <c r="J2" s="119"/>
    </row>
    <row r="3" spans="1:18" ht="18.75" customHeight="1" thickBot="1" x14ac:dyDescent="0.25">
      <c r="A3" s="613" t="s">
        <v>108</v>
      </c>
      <c r="B3" s="613"/>
      <c r="C3" s="613"/>
      <c r="D3" s="613"/>
      <c r="E3" s="613"/>
      <c r="F3" s="613"/>
      <c r="G3" s="4">
        <v>502.2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106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5" customHeight="1" x14ac:dyDescent="0.2">
      <c r="A9" s="625" t="s">
        <v>81</v>
      </c>
      <c r="B9" s="301">
        <v>1</v>
      </c>
      <c r="C9" s="156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33.055</v>
      </c>
      <c r="H9" s="62">
        <v>4.08</v>
      </c>
      <c r="I9" s="62">
        <v>10.436</v>
      </c>
      <c r="J9" s="62">
        <v>18.539000000000001</v>
      </c>
      <c r="K9" s="62">
        <v>3530.28</v>
      </c>
      <c r="L9" s="62">
        <f t="shared" ref="L9" si="1">J9</f>
        <v>18.539000000000001</v>
      </c>
      <c r="M9" s="62">
        <v>3530.28</v>
      </c>
      <c r="N9" s="64">
        <f t="shared" ref="N9" si="2">L9/M9</f>
        <v>5.2514248161618909E-3</v>
      </c>
      <c r="O9" s="82">
        <v>109.1</v>
      </c>
      <c r="P9" s="65">
        <f t="shared" ref="P9" si="3">N9*O9</f>
        <v>0.57293044744326227</v>
      </c>
      <c r="Q9" s="65">
        <f t="shared" ref="Q9" si="4">N9*60*1000</f>
        <v>315.08548896971342</v>
      </c>
      <c r="R9" s="66">
        <f t="shared" ref="R9" si="5">Q9*O9/1000</f>
        <v>34.375826846595729</v>
      </c>
    </row>
    <row r="10" spans="1:18" ht="15.75" customHeight="1" x14ac:dyDescent="0.2">
      <c r="A10" s="626"/>
      <c r="B10" s="302">
        <v>2</v>
      </c>
      <c r="C10" s="67" t="s">
        <v>30</v>
      </c>
      <c r="D10" s="67" t="s">
        <v>31</v>
      </c>
      <c r="E10" s="68">
        <v>19</v>
      </c>
      <c r="F10" s="68">
        <v>1986</v>
      </c>
      <c r="G10" s="69">
        <f t="shared" ref="G10:G41" si="6">H10+I10+J10</f>
        <v>7.0350000000000001</v>
      </c>
      <c r="H10" s="69">
        <v>0</v>
      </c>
      <c r="I10" s="69">
        <v>0</v>
      </c>
      <c r="J10" s="69">
        <v>7.0350000000000001</v>
      </c>
      <c r="K10" s="69">
        <v>1120.5999999999999</v>
      </c>
      <c r="L10" s="69">
        <f t="shared" ref="L10:L41" si="7">J10</f>
        <v>7.0350000000000001</v>
      </c>
      <c r="M10" s="69">
        <v>1120.5999999999999</v>
      </c>
      <c r="N10" s="70">
        <f t="shared" ref="N10:N41" si="8">L10/M10</f>
        <v>6.2778868463323227E-3</v>
      </c>
      <c r="O10" s="84">
        <v>109.1</v>
      </c>
      <c r="P10" s="71">
        <f t="shared" ref="P10:P41" si="9">N10*O10</f>
        <v>0.68491745493485634</v>
      </c>
      <c r="Q10" s="71">
        <f t="shared" ref="Q10:Q41" si="10">N10*60*1000</f>
        <v>376.67321077993938</v>
      </c>
      <c r="R10" s="72">
        <f t="shared" ref="R10:R41" si="11">Q10*O10/1000</f>
        <v>41.09504729609138</v>
      </c>
    </row>
    <row r="11" spans="1:18" ht="14.25" customHeight="1" x14ac:dyDescent="0.2">
      <c r="A11" s="626"/>
      <c r="B11" s="302">
        <v>3</v>
      </c>
      <c r="C11" s="67" t="s">
        <v>33</v>
      </c>
      <c r="D11" s="67" t="s">
        <v>31</v>
      </c>
      <c r="E11" s="68">
        <v>55</v>
      </c>
      <c r="F11" s="68">
        <v>1966</v>
      </c>
      <c r="G11" s="69">
        <f t="shared" si="6"/>
        <v>16.815000000000001</v>
      </c>
      <c r="H11" s="69">
        <v>0</v>
      </c>
      <c r="I11" s="69">
        <v>0</v>
      </c>
      <c r="J11" s="69">
        <v>16.815000000000001</v>
      </c>
      <c r="K11" s="69">
        <v>2582.04</v>
      </c>
      <c r="L11" s="69">
        <f t="shared" si="7"/>
        <v>16.815000000000001</v>
      </c>
      <c r="M11" s="69">
        <v>2582.04</v>
      </c>
      <c r="N11" s="70">
        <f t="shared" si="8"/>
        <v>6.5122926058465407E-3</v>
      </c>
      <c r="O11" s="84">
        <v>109.1</v>
      </c>
      <c r="P11" s="71">
        <f t="shared" si="9"/>
        <v>0.71049112329785757</v>
      </c>
      <c r="Q11" s="71">
        <f t="shared" si="10"/>
        <v>390.73755635079243</v>
      </c>
      <c r="R11" s="72">
        <f t="shared" si="11"/>
        <v>42.629467397871451</v>
      </c>
    </row>
    <row r="12" spans="1:18" ht="16.5" customHeight="1" x14ac:dyDescent="0.2">
      <c r="A12" s="626"/>
      <c r="B12" s="303">
        <v>4</v>
      </c>
      <c r="C12" s="73" t="s">
        <v>32</v>
      </c>
      <c r="D12" s="73" t="s">
        <v>31</v>
      </c>
      <c r="E12" s="68">
        <v>85</v>
      </c>
      <c r="F12" s="68">
        <v>1969</v>
      </c>
      <c r="G12" s="69">
        <f t="shared" si="6"/>
        <v>25.087</v>
      </c>
      <c r="H12" s="69">
        <v>0</v>
      </c>
      <c r="I12" s="69">
        <v>0</v>
      </c>
      <c r="J12" s="69">
        <v>25.087</v>
      </c>
      <c r="K12" s="69">
        <v>3845.22</v>
      </c>
      <c r="L12" s="69">
        <f t="shared" si="7"/>
        <v>25.087</v>
      </c>
      <c r="M12" s="69">
        <v>3845.22</v>
      </c>
      <c r="N12" s="70">
        <f t="shared" si="8"/>
        <v>6.5242040767498352E-3</v>
      </c>
      <c r="O12" s="84">
        <v>109.1</v>
      </c>
      <c r="P12" s="71">
        <f t="shared" si="9"/>
        <v>0.71179066477340702</v>
      </c>
      <c r="Q12" s="71">
        <f t="shared" si="10"/>
        <v>391.45224460499014</v>
      </c>
      <c r="R12" s="72">
        <f t="shared" si="11"/>
        <v>42.707439886404423</v>
      </c>
    </row>
    <row r="13" spans="1:18" ht="13.5" customHeight="1" x14ac:dyDescent="0.2">
      <c r="A13" s="626"/>
      <c r="B13" s="302">
        <v>5</v>
      </c>
      <c r="C13" s="67" t="s">
        <v>44</v>
      </c>
      <c r="D13" s="67" t="s">
        <v>31</v>
      </c>
      <c r="E13" s="68">
        <v>50</v>
      </c>
      <c r="F13" s="68">
        <v>1973</v>
      </c>
      <c r="G13" s="69">
        <f t="shared" si="6"/>
        <v>17.797999999999998</v>
      </c>
      <c r="H13" s="69">
        <v>0</v>
      </c>
      <c r="I13" s="69">
        <v>0</v>
      </c>
      <c r="J13" s="69">
        <v>17.797999999999998</v>
      </c>
      <c r="K13" s="69">
        <v>2549.87</v>
      </c>
      <c r="L13" s="69">
        <f t="shared" si="7"/>
        <v>17.797999999999998</v>
      </c>
      <c r="M13" s="69">
        <v>2549.87</v>
      </c>
      <c r="N13" s="70">
        <f t="shared" si="8"/>
        <v>6.9799636844231272E-3</v>
      </c>
      <c r="O13" s="84">
        <v>109.1</v>
      </c>
      <c r="P13" s="71">
        <f t="shared" si="9"/>
        <v>0.76151403797056316</v>
      </c>
      <c r="Q13" s="71">
        <f t="shared" si="10"/>
        <v>418.79782106538767</v>
      </c>
      <c r="R13" s="72">
        <f t="shared" si="11"/>
        <v>45.690842278233795</v>
      </c>
    </row>
    <row r="14" spans="1:18" ht="15.75" customHeight="1" x14ac:dyDescent="0.2">
      <c r="A14" s="626"/>
      <c r="B14" s="304">
        <v>6</v>
      </c>
      <c r="C14" s="67" t="s">
        <v>34</v>
      </c>
      <c r="D14" s="67" t="s">
        <v>31</v>
      </c>
      <c r="E14" s="68">
        <v>47</v>
      </c>
      <c r="F14" s="68">
        <v>1964</v>
      </c>
      <c r="G14" s="69">
        <f t="shared" si="6"/>
        <v>15.901999999999999</v>
      </c>
      <c r="H14" s="69">
        <v>0</v>
      </c>
      <c r="I14" s="69">
        <v>4.8000000000000001E-2</v>
      </c>
      <c r="J14" s="69">
        <v>15.853999999999999</v>
      </c>
      <c r="K14" s="69">
        <v>2012.08</v>
      </c>
      <c r="L14" s="69">
        <f t="shared" si="7"/>
        <v>15.853999999999999</v>
      </c>
      <c r="M14" s="69">
        <v>2012.08</v>
      </c>
      <c r="N14" s="70">
        <f t="shared" si="8"/>
        <v>7.8794083734245162E-3</v>
      </c>
      <c r="O14" s="84">
        <v>109.1</v>
      </c>
      <c r="P14" s="71">
        <f t="shared" si="9"/>
        <v>0.85964345354061467</v>
      </c>
      <c r="Q14" s="71">
        <f t="shared" si="10"/>
        <v>472.76450240547098</v>
      </c>
      <c r="R14" s="72">
        <f t="shared" si="11"/>
        <v>51.578607212436879</v>
      </c>
    </row>
    <row r="15" spans="1:18" ht="13.5" customHeight="1" x14ac:dyDescent="0.2">
      <c r="A15" s="626"/>
      <c r="B15" s="302">
        <v>7</v>
      </c>
      <c r="C15" s="314" t="s">
        <v>36</v>
      </c>
      <c r="D15" s="270" t="s">
        <v>31</v>
      </c>
      <c r="E15" s="268">
        <v>8</v>
      </c>
      <c r="F15" s="268">
        <v>1975</v>
      </c>
      <c r="G15" s="269">
        <f t="shared" si="6"/>
        <v>4.0789999999999997</v>
      </c>
      <c r="H15" s="269">
        <v>0</v>
      </c>
      <c r="I15" s="269">
        <v>0</v>
      </c>
      <c r="J15" s="269">
        <v>4.0789999999999997</v>
      </c>
      <c r="K15" s="269">
        <v>488.96</v>
      </c>
      <c r="L15" s="269">
        <f t="shared" si="7"/>
        <v>4.0789999999999997</v>
      </c>
      <c r="M15" s="269">
        <v>488.96</v>
      </c>
      <c r="N15" s="271">
        <f t="shared" si="8"/>
        <v>8.3421956806282727E-3</v>
      </c>
      <c r="O15" s="84">
        <v>109.1</v>
      </c>
      <c r="P15" s="273">
        <f t="shared" si="9"/>
        <v>0.91013354875654451</v>
      </c>
      <c r="Q15" s="273">
        <f t="shared" si="10"/>
        <v>500.53174083769636</v>
      </c>
      <c r="R15" s="274">
        <f t="shared" si="11"/>
        <v>54.608012925392671</v>
      </c>
    </row>
    <row r="16" spans="1:18" ht="13.5" customHeight="1" x14ac:dyDescent="0.2">
      <c r="A16" s="626"/>
      <c r="B16" s="302">
        <v>8</v>
      </c>
      <c r="C16" s="275" t="s">
        <v>89</v>
      </c>
      <c r="D16" s="67" t="s">
        <v>31</v>
      </c>
      <c r="E16" s="68">
        <v>24</v>
      </c>
      <c r="F16" s="68"/>
      <c r="G16" s="69">
        <f t="shared" si="6"/>
        <v>10.92</v>
      </c>
      <c r="H16" s="69">
        <v>0</v>
      </c>
      <c r="I16" s="69">
        <v>0</v>
      </c>
      <c r="J16" s="69">
        <v>10.92</v>
      </c>
      <c r="K16" s="69">
        <v>1274.6600000000001</v>
      </c>
      <c r="L16" s="69">
        <f t="shared" si="7"/>
        <v>10.92</v>
      </c>
      <c r="M16" s="69">
        <v>1274.6600000000001</v>
      </c>
      <c r="N16" s="70">
        <f t="shared" si="8"/>
        <v>8.5669904131297752E-3</v>
      </c>
      <c r="O16" s="84">
        <v>109.1</v>
      </c>
      <c r="P16" s="71">
        <f t="shared" si="9"/>
        <v>0.93465865407245841</v>
      </c>
      <c r="Q16" s="71">
        <f t="shared" si="10"/>
        <v>514.01942478778653</v>
      </c>
      <c r="R16" s="72">
        <f t="shared" si="11"/>
        <v>56.079519244347509</v>
      </c>
    </row>
    <row r="17" spans="1:22" ht="15" customHeight="1" x14ac:dyDescent="0.2">
      <c r="A17" s="626"/>
      <c r="B17" s="302">
        <v>9</v>
      </c>
      <c r="C17" s="275" t="s">
        <v>53</v>
      </c>
      <c r="D17" s="168" t="s">
        <v>31</v>
      </c>
      <c r="E17" s="68">
        <v>7</v>
      </c>
      <c r="F17" s="68"/>
      <c r="G17" s="69">
        <f t="shared" si="6"/>
        <v>2.8039999999999998</v>
      </c>
      <c r="H17" s="67">
        <v>0</v>
      </c>
      <c r="I17" s="67">
        <v>0</v>
      </c>
      <c r="J17" s="69">
        <v>2.8039999999999998</v>
      </c>
      <c r="K17" s="67">
        <v>310.77</v>
      </c>
      <c r="L17" s="69">
        <f t="shared" si="7"/>
        <v>2.8039999999999998</v>
      </c>
      <c r="M17" s="67">
        <v>310.77</v>
      </c>
      <c r="N17" s="70">
        <f t="shared" si="8"/>
        <v>9.0227499436882578E-3</v>
      </c>
      <c r="O17" s="84">
        <v>109.1</v>
      </c>
      <c r="P17" s="71">
        <f t="shared" si="9"/>
        <v>0.98438201885638887</v>
      </c>
      <c r="Q17" s="71">
        <f t="shared" si="10"/>
        <v>541.3649966212954</v>
      </c>
      <c r="R17" s="72">
        <f t="shared" si="11"/>
        <v>59.06292113138332</v>
      </c>
    </row>
    <row r="18" spans="1:22" ht="14.25" customHeight="1" x14ac:dyDescent="0.2">
      <c r="A18" s="626"/>
      <c r="B18" s="302">
        <v>10</v>
      </c>
      <c r="C18" s="259" t="s">
        <v>35</v>
      </c>
      <c r="D18" s="67" t="s">
        <v>31</v>
      </c>
      <c r="E18" s="68">
        <v>8</v>
      </c>
      <c r="F18" s="68">
        <v>1966</v>
      </c>
      <c r="G18" s="69">
        <f t="shared" si="6"/>
        <v>3.1659999999999999</v>
      </c>
      <c r="H18" s="69">
        <v>0</v>
      </c>
      <c r="I18" s="69">
        <v>0</v>
      </c>
      <c r="J18" s="69">
        <v>3.1659999999999999</v>
      </c>
      <c r="K18" s="69">
        <v>350.21</v>
      </c>
      <c r="L18" s="69">
        <f t="shared" si="7"/>
        <v>3.1659999999999999</v>
      </c>
      <c r="M18" s="69">
        <v>350.21</v>
      </c>
      <c r="N18" s="70">
        <f t="shared" si="8"/>
        <v>9.0402901116472985E-3</v>
      </c>
      <c r="O18" s="84">
        <v>109.1</v>
      </c>
      <c r="P18" s="71">
        <f t="shared" si="9"/>
        <v>0.98629565118072027</v>
      </c>
      <c r="Q18" s="71">
        <f t="shared" si="10"/>
        <v>542.41740669883791</v>
      </c>
      <c r="R18" s="72">
        <f t="shared" si="11"/>
        <v>59.177739070843216</v>
      </c>
    </row>
    <row r="19" spans="1:22" ht="13.5" customHeight="1" x14ac:dyDescent="0.2">
      <c r="A19" s="626"/>
      <c r="B19" s="302">
        <v>11</v>
      </c>
      <c r="C19" s="259" t="s">
        <v>39</v>
      </c>
      <c r="D19" s="67" t="s">
        <v>31</v>
      </c>
      <c r="E19" s="68">
        <v>10</v>
      </c>
      <c r="F19" s="68">
        <v>1997</v>
      </c>
      <c r="G19" s="69">
        <f t="shared" si="6"/>
        <v>7.7729999999999997</v>
      </c>
      <c r="H19" s="69">
        <v>0</v>
      </c>
      <c r="I19" s="69">
        <v>0</v>
      </c>
      <c r="J19" s="69">
        <v>7.7729999999999997</v>
      </c>
      <c r="K19" s="69">
        <v>822.7</v>
      </c>
      <c r="L19" s="69">
        <f t="shared" si="7"/>
        <v>7.7729999999999997</v>
      </c>
      <c r="M19" s="69">
        <v>822.7</v>
      </c>
      <c r="N19" s="70">
        <f t="shared" si="8"/>
        <v>9.4481585024917946E-3</v>
      </c>
      <c r="O19" s="84">
        <v>109.1</v>
      </c>
      <c r="P19" s="71">
        <f t="shared" si="9"/>
        <v>1.0307940926218548</v>
      </c>
      <c r="Q19" s="71">
        <f t="shared" si="10"/>
        <v>566.88951014950771</v>
      </c>
      <c r="R19" s="72">
        <f t="shared" si="11"/>
        <v>61.847645557311289</v>
      </c>
    </row>
    <row r="20" spans="1:22" ht="14.25" customHeight="1" x14ac:dyDescent="0.2">
      <c r="A20" s="626"/>
      <c r="B20" s="302">
        <v>12</v>
      </c>
      <c r="C20" s="259" t="s">
        <v>50</v>
      </c>
      <c r="D20" s="67" t="s">
        <v>31</v>
      </c>
      <c r="E20" s="68">
        <v>6</v>
      </c>
      <c r="F20" s="68"/>
      <c r="G20" s="69">
        <f t="shared" si="6"/>
        <v>2.5379999999999998</v>
      </c>
      <c r="H20" s="69">
        <v>0</v>
      </c>
      <c r="I20" s="69">
        <v>0</v>
      </c>
      <c r="J20" s="69">
        <v>2.5379999999999998</v>
      </c>
      <c r="K20" s="69">
        <v>266.81</v>
      </c>
      <c r="L20" s="69">
        <f t="shared" si="7"/>
        <v>2.5379999999999998</v>
      </c>
      <c r="M20" s="69">
        <v>266.81</v>
      </c>
      <c r="N20" s="70">
        <f t="shared" si="8"/>
        <v>9.5123870919380828E-3</v>
      </c>
      <c r="O20" s="84">
        <v>109.1</v>
      </c>
      <c r="P20" s="71">
        <f t="shared" si="9"/>
        <v>1.0378014317304447</v>
      </c>
      <c r="Q20" s="71">
        <f t="shared" si="10"/>
        <v>570.74322551628495</v>
      </c>
      <c r="R20" s="72">
        <f t="shared" si="11"/>
        <v>62.268085903826687</v>
      </c>
    </row>
    <row r="21" spans="1:22" ht="14.25" customHeight="1" thickBot="1" x14ac:dyDescent="0.25">
      <c r="A21" s="627"/>
      <c r="B21" s="317">
        <v>13</v>
      </c>
      <c r="C21" s="318" t="s">
        <v>37</v>
      </c>
      <c r="D21" s="319" t="s">
        <v>31</v>
      </c>
      <c r="E21" s="320">
        <v>46</v>
      </c>
      <c r="F21" s="320">
        <v>1960</v>
      </c>
      <c r="G21" s="321">
        <f t="shared" si="6"/>
        <v>17.870999999999999</v>
      </c>
      <c r="H21" s="321">
        <v>0</v>
      </c>
      <c r="I21" s="321">
        <v>0</v>
      </c>
      <c r="J21" s="321">
        <v>17.870999999999999</v>
      </c>
      <c r="K21" s="321">
        <v>1834.68</v>
      </c>
      <c r="L21" s="321">
        <f t="shared" si="7"/>
        <v>17.870999999999999</v>
      </c>
      <c r="M21" s="321">
        <v>1834.68</v>
      </c>
      <c r="N21" s="322">
        <f t="shared" si="8"/>
        <v>9.7406632219242586E-3</v>
      </c>
      <c r="O21" s="272">
        <v>109.1</v>
      </c>
      <c r="P21" s="323">
        <f t="shared" si="9"/>
        <v>1.0627063575119367</v>
      </c>
      <c r="Q21" s="323">
        <f t="shared" si="10"/>
        <v>584.43979331545552</v>
      </c>
      <c r="R21" s="324">
        <f t="shared" si="11"/>
        <v>63.762381450716198</v>
      </c>
    </row>
    <row r="22" spans="1:22" ht="13.5" customHeight="1" x14ac:dyDescent="0.2">
      <c r="A22" s="628" t="s">
        <v>82</v>
      </c>
      <c r="B22" s="325">
        <v>14</v>
      </c>
      <c r="C22" s="326" t="s">
        <v>45</v>
      </c>
      <c r="D22" s="327" t="s">
        <v>31</v>
      </c>
      <c r="E22" s="328">
        <v>18</v>
      </c>
      <c r="F22" s="328"/>
      <c r="G22" s="329">
        <f t="shared" si="6"/>
        <v>14.289</v>
      </c>
      <c r="H22" s="330">
        <v>0</v>
      </c>
      <c r="I22" s="330">
        <v>0</v>
      </c>
      <c r="J22" s="329">
        <v>14.289</v>
      </c>
      <c r="K22" s="330">
        <v>1390.81</v>
      </c>
      <c r="L22" s="329">
        <f t="shared" si="7"/>
        <v>14.289</v>
      </c>
      <c r="M22" s="330">
        <v>1390.81</v>
      </c>
      <c r="N22" s="331">
        <f t="shared" si="8"/>
        <v>1.0273869184144491E-2</v>
      </c>
      <c r="O22" s="151">
        <v>109.1</v>
      </c>
      <c r="P22" s="332">
        <f t="shared" si="9"/>
        <v>1.120879127990164</v>
      </c>
      <c r="Q22" s="332">
        <f t="shared" si="10"/>
        <v>616.43215104866943</v>
      </c>
      <c r="R22" s="333">
        <f t="shared" si="11"/>
        <v>67.252747679409836</v>
      </c>
    </row>
    <row r="23" spans="1:22" ht="15" customHeight="1" x14ac:dyDescent="0.2">
      <c r="A23" s="629"/>
      <c r="B23" s="86">
        <v>15</v>
      </c>
      <c r="C23" s="223" t="s">
        <v>38</v>
      </c>
      <c r="D23" s="28" t="s">
        <v>31</v>
      </c>
      <c r="E23" s="29">
        <v>48</v>
      </c>
      <c r="F23" s="29">
        <v>1962</v>
      </c>
      <c r="G23" s="30">
        <f t="shared" si="6"/>
        <v>19.692</v>
      </c>
      <c r="H23" s="30">
        <v>0</v>
      </c>
      <c r="I23" s="30">
        <v>0</v>
      </c>
      <c r="J23" s="30">
        <v>19.692</v>
      </c>
      <c r="K23" s="30">
        <v>1908.69</v>
      </c>
      <c r="L23" s="30">
        <f t="shared" si="7"/>
        <v>19.692</v>
      </c>
      <c r="M23" s="30">
        <v>1908.69</v>
      </c>
      <c r="N23" s="31">
        <f t="shared" si="8"/>
        <v>1.0317023717837888E-2</v>
      </c>
      <c r="O23" s="237">
        <v>109.1</v>
      </c>
      <c r="P23" s="33">
        <f t="shared" si="9"/>
        <v>1.1255872876161135</v>
      </c>
      <c r="Q23" s="33">
        <f t="shared" si="10"/>
        <v>619.02142307027327</v>
      </c>
      <c r="R23" s="42">
        <f t="shared" si="11"/>
        <v>67.535237256966809</v>
      </c>
    </row>
    <row r="24" spans="1:22" ht="13.5" customHeight="1" x14ac:dyDescent="0.2">
      <c r="A24" s="629"/>
      <c r="B24" s="86">
        <v>16</v>
      </c>
      <c r="C24" s="225" t="s">
        <v>60</v>
      </c>
      <c r="D24" s="292" t="s">
        <v>47</v>
      </c>
      <c r="E24" s="29">
        <v>1</v>
      </c>
      <c r="F24" s="29"/>
      <c r="G24" s="30">
        <f t="shared" si="6"/>
        <v>0.54300000000000004</v>
      </c>
      <c r="H24" s="28">
        <v>0</v>
      </c>
      <c r="I24" s="28">
        <v>0</v>
      </c>
      <c r="J24" s="30">
        <v>0.54300000000000004</v>
      </c>
      <c r="K24" s="28">
        <v>47</v>
      </c>
      <c r="L24" s="30">
        <f t="shared" si="7"/>
        <v>0.54300000000000004</v>
      </c>
      <c r="M24" s="28">
        <v>47</v>
      </c>
      <c r="N24" s="31">
        <f t="shared" si="8"/>
        <v>1.1553191489361703E-2</v>
      </c>
      <c r="O24" s="32">
        <v>109.1</v>
      </c>
      <c r="P24" s="33">
        <f t="shared" si="9"/>
        <v>1.2604531914893617</v>
      </c>
      <c r="Q24" s="33">
        <f t="shared" si="10"/>
        <v>693.19148936170211</v>
      </c>
      <c r="R24" s="42">
        <f t="shared" si="11"/>
        <v>75.627191489361692</v>
      </c>
    </row>
    <row r="25" spans="1:22" ht="12.75" customHeight="1" x14ac:dyDescent="0.2">
      <c r="A25" s="629"/>
      <c r="B25" s="86">
        <v>17</v>
      </c>
      <c r="C25" s="225" t="s">
        <v>101</v>
      </c>
      <c r="D25" s="59" t="s">
        <v>47</v>
      </c>
      <c r="E25" s="29">
        <v>12</v>
      </c>
      <c r="F25" s="29"/>
      <c r="G25" s="30">
        <f t="shared" si="6"/>
        <v>9.0990000000000002</v>
      </c>
      <c r="H25" s="28">
        <v>0</v>
      </c>
      <c r="I25" s="28">
        <v>0</v>
      </c>
      <c r="J25" s="30">
        <v>9.0990000000000002</v>
      </c>
      <c r="K25" s="28">
        <v>731.56</v>
      </c>
      <c r="L25" s="30">
        <f t="shared" si="7"/>
        <v>9.0990000000000002</v>
      </c>
      <c r="M25" s="28">
        <v>731.56</v>
      </c>
      <c r="N25" s="31">
        <f t="shared" si="8"/>
        <v>1.2437804144567775E-2</v>
      </c>
      <c r="O25" s="32">
        <v>109.1</v>
      </c>
      <c r="P25" s="33">
        <f t="shared" si="9"/>
        <v>1.3569644321723442</v>
      </c>
      <c r="Q25" s="33">
        <f t="shared" si="10"/>
        <v>746.26824867406651</v>
      </c>
      <c r="R25" s="42">
        <f t="shared" si="11"/>
        <v>81.417865930340639</v>
      </c>
    </row>
    <row r="26" spans="1:22" ht="12.75" customHeight="1" x14ac:dyDescent="0.25">
      <c r="A26" s="629"/>
      <c r="B26" s="290">
        <v>18</v>
      </c>
      <c r="C26" s="315" t="s">
        <v>85</v>
      </c>
      <c r="D26" s="216" t="s">
        <v>47</v>
      </c>
      <c r="E26" s="217">
        <v>20</v>
      </c>
      <c r="F26" s="217"/>
      <c r="G26" s="218">
        <f t="shared" si="6"/>
        <v>13.371</v>
      </c>
      <c r="H26" s="218">
        <v>0</v>
      </c>
      <c r="I26" s="218">
        <v>0</v>
      </c>
      <c r="J26" s="218">
        <v>13.371</v>
      </c>
      <c r="K26" s="218">
        <v>1073.3399999999999</v>
      </c>
      <c r="L26" s="218">
        <f t="shared" si="7"/>
        <v>13.371</v>
      </c>
      <c r="M26" s="218">
        <v>1073.3399999999999</v>
      </c>
      <c r="N26" s="219">
        <f t="shared" si="8"/>
        <v>1.2457376041142602E-2</v>
      </c>
      <c r="O26" s="32">
        <v>109.1</v>
      </c>
      <c r="P26" s="220">
        <f t="shared" si="9"/>
        <v>1.3590997260886579</v>
      </c>
      <c r="Q26" s="220">
        <f t="shared" si="10"/>
        <v>747.44256246855616</v>
      </c>
      <c r="R26" s="221">
        <f t="shared" si="11"/>
        <v>81.545983565319474</v>
      </c>
      <c r="V26"/>
    </row>
    <row r="27" spans="1:22" s="19" customFormat="1" ht="12.75" customHeight="1" x14ac:dyDescent="0.2">
      <c r="A27" s="629"/>
      <c r="B27" s="294">
        <v>19</v>
      </c>
      <c r="C27" s="291" t="s">
        <v>99</v>
      </c>
      <c r="D27" s="292" t="s">
        <v>47</v>
      </c>
      <c r="E27" s="217">
        <v>8</v>
      </c>
      <c r="F27" s="217"/>
      <c r="G27" s="218">
        <f t="shared" si="6"/>
        <v>6.7229999999999999</v>
      </c>
      <c r="H27" s="216">
        <v>0</v>
      </c>
      <c r="I27" s="216">
        <v>0</v>
      </c>
      <c r="J27" s="218">
        <v>6.7229999999999999</v>
      </c>
      <c r="K27" s="216">
        <v>488.96</v>
      </c>
      <c r="L27" s="218">
        <f t="shared" si="7"/>
        <v>6.7229999999999999</v>
      </c>
      <c r="M27" s="216">
        <v>488.96</v>
      </c>
      <c r="N27" s="219">
        <f t="shared" si="8"/>
        <v>1.3749590968586387E-2</v>
      </c>
      <c r="O27" s="32">
        <v>109.1</v>
      </c>
      <c r="P27" s="220">
        <f t="shared" si="9"/>
        <v>1.5000803746727747</v>
      </c>
      <c r="Q27" s="220">
        <f t="shared" si="10"/>
        <v>824.9754581151833</v>
      </c>
      <c r="R27" s="221">
        <f t="shared" si="11"/>
        <v>90.004822480366499</v>
      </c>
      <c r="S27" s="18"/>
      <c r="T27" s="18"/>
      <c r="U27" s="18"/>
    </row>
    <row r="28" spans="1:22" ht="12.75" customHeight="1" thickBot="1" x14ac:dyDescent="0.25">
      <c r="A28" s="633"/>
      <c r="B28" s="298">
        <v>20</v>
      </c>
      <c r="C28" s="299" t="s">
        <v>71</v>
      </c>
      <c r="D28" s="300" t="s">
        <v>31</v>
      </c>
      <c r="E28" s="260">
        <v>12</v>
      </c>
      <c r="F28" s="260"/>
      <c r="G28" s="261">
        <f t="shared" si="6"/>
        <v>8.0129999999999999</v>
      </c>
      <c r="H28" s="258">
        <v>0</v>
      </c>
      <c r="I28" s="258">
        <v>0</v>
      </c>
      <c r="J28" s="261">
        <v>8.0129999999999999</v>
      </c>
      <c r="K28" s="258">
        <v>539.38</v>
      </c>
      <c r="L28" s="261">
        <f t="shared" si="7"/>
        <v>8.0129999999999999</v>
      </c>
      <c r="M28" s="258">
        <v>539.38</v>
      </c>
      <c r="N28" s="262">
        <f t="shared" si="8"/>
        <v>1.4855945715451074E-2</v>
      </c>
      <c r="O28" s="152">
        <v>109.1</v>
      </c>
      <c r="P28" s="264">
        <f t="shared" si="9"/>
        <v>1.6207836775557121</v>
      </c>
      <c r="Q28" s="264">
        <f t="shared" si="10"/>
        <v>891.35674292706449</v>
      </c>
      <c r="R28" s="265">
        <f t="shared" si="11"/>
        <v>97.24702065334273</v>
      </c>
    </row>
    <row r="29" spans="1:22" ht="12.75" customHeight="1" x14ac:dyDescent="0.2">
      <c r="A29" s="334"/>
      <c r="B29" s="245">
        <v>21</v>
      </c>
      <c r="C29" s="336" t="s">
        <v>48</v>
      </c>
      <c r="D29" s="337" t="s">
        <v>47</v>
      </c>
      <c r="E29" s="338">
        <v>75</v>
      </c>
      <c r="F29" s="338">
        <v>1983</v>
      </c>
      <c r="G29" s="97">
        <f t="shared" si="6"/>
        <v>71.900999999999996</v>
      </c>
      <c r="H29" s="97">
        <v>3.8250000000000002</v>
      </c>
      <c r="I29" s="97">
        <v>12.23</v>
      </c>
      <c r="J29" s="97">
        <v>55.845999999999997</v>
      </c>
      <c r="K29" s="97">
        <v>3467.27</v>
      </c>
      <c r="L29" s="97">
        <f t="shared" si="7"/>
        <v>55.845999999999997</v>
      </c>
      <c r="M29" s="97">
        <v>3467.27</v>
      </c>
      <c r="N29" s="99">
        <f t="shared" si="8"/>
        <v>1.6106619905574125E-2</v>
      </c>
      <c r="O29" s="308">
        <v>109.1</v>
      </c>
      <c r="P29" s="100">
        <f t="shared" si="9"/>
        <v>1.757232231698137</v>
      </c>
      <c r="Q29" s="100">
        <f t="shared" si="10"/>
        <v>966.39719433444748</v>
      </c>
      <c r="R29" s="101">
        <f t="shared" si="11"/>
        <v>105.43393390188821</v>
      </c>
    </row>
    <row r="30" spans="1:22" ht="12.75" customHeight="1" x14ac:dyDescent="0.2">
      <c r="A30" s="631" t="s">
        <v>83</v>
      </c>
      <c r="B30" s="246">
        <v>22</v>
      </c>
      <c r="C30" s="240" t="s">
        <v>43</v>
      </c>
      <c r="D30" s="90" t="s">
        <v>31</v>
      </c>
      <c r="E30" s="87">
        <v>8</v>
      </c>
      <c r="F30" s="87">
        <v>1966</v>
      </c>
      <c r="G30" s="89">
        <f t="shared" si="6"/>
        <v>5.827</v>
      </c>
      <c r="H30" s="89">
        <v>0</v>
      </c>
      <c r="I30" s="89">
        <v>0</v>
      </c>
      <c r="J30" s="89">
        <v>5.827</v>
      </c>
      <c r="K30" s="89">
        <v>353.96</v>
      </c>
      <c r="L30" s="89">
        <f t="shared" si="7"/>
        <v>5.827</v>
      </c>
      <c r="M30" s="89">
        <v>353.96</v>
      </c>
      <c r="N30" s="91">
        <f t="shared" si="8"/>
        <v>1.6462312125663917E-2</v>
      </c>
      <c r="O30" s="104">
        <v>109.1</v>
      </c>
      <c r="P30" s="93">
        <f t="shared" si="9"/>
        <v>1.7960382529099332</v>
      </c>
      <c r="Q30" s="93">
        <f t="shared" si="10"/>
        <v>987.73872753983505</v>
      </c>
      <c r="R30" s="94">
        <f t="shared" si="11"/>
        <v>107.76229517459601</v>
      </c>
    </row>
    <row r="31" spans="1:22" ht="12.75" customHeight="1" x14ac:dyDescent="0.2">
      <c r="A31" s="631"/>
      <c r="B31" s="246">
        <v>23</v>
      </c>
      <c r="C31" s="239" t="s">
        <v>40</v>
      </c>
      <c r="D31" s="144" t="s">
        <v>31</v>
      </c>
      <c r="E31" s="145">
        <v>18</v>
      </c>
      <c r="F31" s="145"/>
      <c r="G31" s="146">
        <f t="shared" si="6"/>
        <v>16.542999999999999</v>
      </c>
      <c r="H31" s="146">
        <v>1.6830000000000001</v>
      </c>
      <c r="I31" s="146">
        <v>2.9359999999999999</v>
      </c>
      <c r="J31" s="146">
        <v>11.923999999999999</v>
      </c>
      <c r="K31" s="144">
        <v>704.53</v>
      </c>
      <c r="L31" s="146">
        <f t="shared" si="7"/>
        <v>11.923999999999999</v>
      </c>
      <c r="M31" s="144">
        <v>704.53</v>
      </c>
      <c r="N31" s="147">
        <f t="shared" si="8"/>
        <v>1.692475834953799E-2</v>
      </c>
      <c r="O31" s="104">
        <v>109.1</v>
      </c>
      <c r="P31" s="148">
        <f t="shared" si="9"/>
        <v>1.8464911359345946</v>
      </c>
      <c r="Q31" s="148">
        <f t="shared" si="10"/>
        <v>1015.4855009722794</v>
      </c>
      <c r="R31" s="149">
        <f t="shared" si="11"/>
        <v>110.78946815607567</v>
      </c>
    </row>
    <row r="32" spans="1:22" ht="12.75" customHeight="1" x14ac:dyDescent="0.2">
      <c r="A32" s="631"/>
      <c r="B32" s="246">
        <v>24</v>
      </c>
      <c r="C32" s="240" t="s">
        <v>58</v>
      </c>
      <c r="D32" s="90" t="s">
        <v>47</v>
      </c>
      <c r="E32" s="87">
        <v>8</v>
      </c>
      <c r="F32" s="87">
        <v>1965</v>
      </c>
      <c r="G32" s="89">
        <f t="shared" si="6"/>
        <v>6.8070000000000004</v>
      </c>
      <c r="H32" s="89">
        <v>0</v>
      </c>
      <c r="I32" s="89">
        <v>0</v>
      </c>
      <c r="J32" s="89">
        <v>6.8070000000000004</v>
      </c>
      <c r="K32" s="89">
        <v>398.85</v>
      </c>
      <c r="L32" s="89">
        <f t="shared" si="7"/>
        <v>6.8070000000000004</v>
      </c>
      <c r="M32" s="89">
        <v>398.85</v>
      </c>
      <c r="N32" s="91">
        <f t="shared" si="8"/>
        <v>1.7066566378337721E-2</v>
      </c>
      <c r="O32" s="104">
        <v>109.1</v>
      </c>
      <c r="P32" s="93">
        <f t="shared" si="9"/>
        <v>1.8619623918766453</v>
      </c>
      <c r="Q32" s="93">
        <f t="shared" si="10"/>
        <v>1023.9939827002634</v>
      </c>
      <c r="R32" s="94">
        <f t="shared" si="11"/>
        <v>111.71774351259873</v>
      </c>
    </row>
    <row r="33" spans="1:18" s="19" customFormat="1" ht="12.75" customHeight="1" x14ac:dyDescent="0.2">
      <c r="A33" s="631"/>
      <c r="B33" s="289">
        <v>25</v>
      </c>
      <c r="C33" s="242" t="s">
        <v>77</v>
      </c>
      <c r="D33" s="144" t="s">
        <v>47</v>
      </c>
      <c r="E33" s="145">
        <v>14</v>
      </c>
      <c r="F33" s="145">
        <v>1966</v>
      </c>
      <c r="G33" s="146">
        <f t="shared" si="6"/>
        <v>8.3629999999999995</v>
      </c>
      <c r="H33" s="146">
        <v>0</v>
      </c>
      <c r="I33" s="146">
        <v>0</v>
      </c>
      <c r="J33" s="146">
        <v>8.3629999999999995</v>
      </c>
      <c r="K33" s="146">
        <v>487.55</v>
      </c>
      <c r="L33" s="146">
        <f t="shared" si="7"/>
        <v>8.3629999999999995</v>
      </c>
      <c r="M33" s="146">
        <v>487.55</v>
      </c>
      <c r="N33" s="147">
        <f t="shared" si="8"/>
        <v>1.7153112501281917E-2</v>
      </c>
      <c r="O33" s="104">
        <v>109.1</v>
      </c>
      <c r="P33" s="148">
        <f t="shared" si="9"/>
        <v>1.871404573889857</v>
      </c>
      <c r="Q33" s="148">
        <f t="shared" si="10"/>
        <v>1029.1867500769149</v>
      </c>
      <c r="R33" s="149">
        <f t="shared" si="11"/>
        <v>112.28427443339142</v>
      </c>
    </row>
    <row r="34" spans="1:18" ht="12.75" customHeight="1" x14ac:dyDescent="0.2">
      <c r="A34" s="631"/>
      <c r="B34" s="246">
        <v>26</v>
      </c>
      <c r="C34" s="240" t="s">
        <v>66</v>
      </c>
      <c r="D34" s="90" t="s">
        <v>47</v>
      </c>
      <c r="E34" s="87">
        <v>45</v>
      </c>
      <c r="F34" s="87">
        <v>1972</v>
      </c>
      <c r="G34" s="89">
        <f t="shared" si="6"/>
        <v>26.716999999999999</v>
      </c>
      <c r="H34" s="89">
        <v>0</v>
      </c>
      <c r="I34" s="89">
        <v>0</v>
      </c>
      <c r="J34" s="89">
        <v>26.716999999999999</v>
      </c>
      <c r="K34" s="89">
        <v>1525.98</v>
      </c>
      <c r="L34" s="89">
        <f t="shared" si="7"/>
        <v>26.716999999999999</v>
      </c>
      <c r="M34" s="89">
        <v>1525.98</v>
      </c>
      <c r="N34" s="91">
        <f t="shared" si="8"/>
        <v>1.7508093159805501E-2</v>
      </c>
      <c r="O34" s="104">
        <v>109.1</v>
      </c>
      <c r="P34" s="93">
        <f t="shared" si="9"/>
        <v>1.9101329637347801</v>
      </c>
      <c r="Q34" s="93">
        <f t="shared" si="10"/>
        <v>1050.48558958833</v>
      </c>
      <c r="R34" s="94">
        <f t="shared" si="11"/>
        <v>114.60797782408679</v>
      </c>
    </row>
    <row r="35" spans="1:18" ht="12.75" customHeight="1" x14ac:dyDescent="0.2">
      <c r="A35" s="631"/>
      <c r="B35" s="246">
        <v>27</v>
      </c>
      <c r="C35" s="240" t="s">
        <v>51</v>
      </c>
      <c r="D35" s="90" t="s">
        <v>47</v>
      </c>
      <c r="E35" s="87">
        <v>17</v>
      </c>
      <c r="F35" s="87">
        <v>1973</v>
      </c>
      <c r="G35" s="89">
        <f t="shared" si="6"/>
        <v>23.152000000000001</v>
      </c>
      <c r="H35" s="89">
        <v>0</v>
      </c>
      <c r="I35" s="89">
        <v>0</v>
      </c>
      <c r="J35" s="89">
        <v>23.152000000000001</v>
      </c>
      <c r="K35" s="89">
        <v>1317.97</v>
      </c>
      <c r="L35" s="89">
        <f t="shared" si="7"/>
        <v>23.152000000000001</v>
      </c>
      <c r="M35" s="89">
        <v>1317.97</v>
      </c>
      <c r="N35" s="91">
        <f t="shared" si="8"/>
        <v>1.7566408947092878E-2</v>
      </c>
      <c r="O35" s="104">
        <v>109.1</v>
      </c>
      <c r="P35" s="93">
        <f t="shared" si="9"/>
        <v>1.916495216127833</v>
      </c>
      <c r="Q35" s="93">
        <f t="shared" si="10"/>
        <v>1053.9845368255726</v>
      </c>
      <c r="R35" s="94">
        <f t="shared" si="11"/>
        <v>114.98971296766997</v>
      </c>
    </row>
    <row r="36" spans="1:18" ht="12.75" customHeight="1" x14ac:dyDescent="0.2">
      <c r="A36" s="631"/>
      <c r="B36" s="246">
        <v>28</v>
      </c>
      <c r="C36" s="240" t="s">
        <v>59</v>
      </c>
      <c r="D36" s="90" t="s">
        <v>47</v>
      </c>
      <c r="E36" s="87">
        <v>8</v>
      </c>
      <c r="F36" s="87">
        <v>1970</v>
      </c>
      <c r="G36" s="89">
        <f t="shared" si="6"/>
        <v>7.6520000000000001</v>
      </c>
      <c r="H36" s="89">
        <v>0</v>
      </c>
      <c r="I36" s="89">
        <v>0</v>
      </c>
      <c r="J36" s="89">
        <v>7.6520000000000001</v>
      </c>
      <c r="K36" s="89">
        <v>412.7</v>
      </c>
      <c r="L36" s="89">
        <f t="shared" si="7"/>
        <v>7.6520000000000001</v>
      </c>
      <c r="M36" s="89">
        <v>412.7</v>
      </c>
      <c r="N36" s="91">
        <f t="shared" si="8"/>
        <v>1.8541313302641145E-2</v>
      </c>
      <c r="O36" s="104">
        <v>109.1</v>
      </c>
      <c r="P36" s="93">
        <f t="shared" si="9"/>
        <v>2.0228572813181489</v>
      </c>
      <c r="Q36" s="93">
        <f t="shared" si="10"/>
        <v>1112.4787981584686</v>
      </c>
      <c r="R36" s="94">
        <f t="shared" si="11"/>
        <v>121.37143687908893</v>
      </c>
    </row>
    <row r="37" spans="1:18" ht="13.5" customHeight="1" x14ac:dyDescent="0.2">
      <c r="A37" s="631"/>
      <c r="B37" s="246">
        <v>29</v>
      </c>
      <c r="C37" s="240" t="s">
        <v>88</v>
      </c>
      <c r="D37" s="90" t="s">
        <v>47</v>
      </c>
      <c r="E37" s="87">
        <v>20</v>
      </c>
      <c r="F37" s="87"/>
      <c r="G37" s="89">
        <f t="shared" si="6"/>
        <v>20.402000000000001</v>
      </c>
      <c r="H37" s="89">
        <v>0</v>
      </c>
      <c r="I37" s="89">
        <v>0</v>
      </c>
      <c r="J37" s="89">
        <v>20.402000000000001</v>
      </c>
      <c r="K37" s="89">
        <v>1048.6600000000001</v>
      </c>
      <c r="L37" s="89">
        <f t="shared" si="7"/>
        <v>20.402000000000001</v>
      </c>
      <c r="M37" s="89">
        <v>1048.6600000000001</v>
      </c>
      <c r="N37" s="91">
        <f t="shared" si="8"/>
        <v>1.9455304865256613E-2</v>
      </c>
      <c r="O37" s="104">
        <v>109.1</v>
      </c>
      <c r="P37" s="93">
        <f t="shared" si="9"/>
        <v>2.1225737607994963</v>
      </c>
      <c r="Q37" s="93">
        <f t="shared" si="10"/>
        <v>1167.3182919153969</v>
      </c>
      <c r="R37" s="94">
        <f t="shared" si="11"/>
        <v>127.35442564796979</v>
      </c>
    </row>
    <row r="38" spans="1:18" ht="12.75" customHeight="1" x14ac:dyDescent="0.2">
      <c r="A38" s="631"/>
      <c r="B38" s="246">
        <v>30</v>
      </c>
      <c r="C38" s="228" t="s">
        <v>54</v>
      </c>
      <c r="D38" s="88" t="s">
        <v>47</v>
      </c>
      <c r="E38" s="87">
        <v>18</v>
      </c>
      <c r="F38" s="87"/>
      <c r="G38" s="89">
        <f t="shared" si="6"/>
        <v>15.939</v>
      </c>
      <c r="H38" s="89">
        <v>0</v>
      </c>
      <c r="I38" s="89">
        <v>0</v>
      </c>
      <c r="J38" s="89">
        <v>15.939</v>
      </c>
      <c r="K38" s="90">
        <v>801.57</v>
      </c>
      <c r="L38" s="89">
        <f t="shared" si="7"/>
        <v>15.939</v>
      </c>
      <c r="M38" s="90">
        <v>801.57</v>
      </c>
      <c r="N38" s="91">
        <f t="shared" si="8"/>
        <v>1.988472622478386E-2</v>
      </c>
      <c r="O38" s="104">
        <v>109.1</v>
      </c>
      <c r="P38" s="93">
        <f t="shared" si="9"/>
        <v>2.169423631123919</v>
      </c>
      <c r="Q38" s="93">
        <f t="shared" si="10"/>
        <v>1193.0835734870316</v>
      </c>
      <c r="R38" s="94">
        <f t="shared" si="11"/>
        <v>130.16541786743514</v>
      </c>
    </row>
    <row r="39" spans="1:18" ht="12.75" customHeight="1" x14ac:dyDescent="0.2">
      <c r="A39" s="631"/>
      <c r="B39" s="246">
        <v>31</v>
      </c>
      <c r="C39" s="243" t="s">
        <v>46</v>
      </c>
      <c r="D39" s="128" t="s">
        <v>47</v>
      </c>
      <c r="E39" s="87">
        <v>18</v>
      </c>
      <c r="F39" s="87"/>
      <c r="G39" s="89">
        <f t="shared" si="6"/>
        <v>26.800999999999998</v>
      </c>
      <c r="H39" s="89">
        <v>0</v>
      </c>
      <c r="I39" s="89">
        <v>0</v>
      </c>
      <c r="J39" s="89">
        <v>26.800999999999998</v>
      </c>
      <c r="K39" s="89">
        <v>1319.16</v>
      </c>
      <c r="L39" s="89">
        <f t="shared" si="7"/>
        <v>26.800999999999998</v>
      </c>
      <c r="M39" s="89">
        <v>1319.16</v>
      </c>
      <c r="N39" s="91">
        <f t="shared" si="8"/>
        <v>2.0316716698505106E-2</v>
      </c>
      <c r="O39" s="104">
        <v>109.1</v>
      </c>
      <c r="P39" s="93">
        <f t="shared" si="9"/>
        <v>2.2165537918069069</v>
      </c>
      <c r="Q39" s="93">
        <f t="shared" si="10"/>
        <v>1219.0030019103065</v>
      </c>
      <c r="R39" s="94">
        <f t="shared" si="11"/>
        <v>132.99322750841441</v>
      </c>
    </row>
    <row r="40" spans="1:18" ht="12.75" customHeight="1" x14ac:dyDescent="0.2">
      <c r="A40" s="631"/>
      <c r="B40" s="246">
        <v>32</v>
      </c>
      <c r="C40" s="242" t="s">
        <v>52</v>
      </c>
      <c r="D40" s="144" t="s">
        <v>47</v>
      </c>
      <c r="E40" s="145">
        <v>17</v>
      </c>
      <c r="F40" s="145">
        <v>1975</v>
      </c>
      <c r="G40" s="146">
        <f t="shared" si="6"/>
        <v>26.757000000000001</v>
      </c>
      <c r="H40" s="146">
        <v>0</v>
      </c>
      <c r="I40" s="146">
        <v>0</v>
      </c>
      <c r="J40" s="146">
        <v>26.757000000000001</v>
      </c>
      <c r="K40" s="146">
        <v>1315.92</v>
      </c>
      <c r="L40" s="146">
        <f t="shared" si="7"/>
        <v>26.757000000000001</v>
      </c>
      <c r="M40" s="146">
        <v>1315.92</v>
      </c>
      <c r="N40" s="147">
        <f t="shared" si="8"/>
        <v>2.0333302936348715E-2</v>
      </c>
      <c r="O40" s="104">
        <v>109.1</v>
      </c>
      <c r="P40" s="148">
        <f t="shared" si="9"/>
        <v>2.2183633503556446</v>
      </c>
      <c r="Q40" s="148">
        <f t="shared" si="10"/>
        <v>1219.9981761809229</v>
      </c>
      <c r="R40" s="149">
        <f t="shared" si="11"/>
        <v>133.10180102133867</v>
      </c>
    </row>
    <row r="41" spans="1:18" ht="14.25" customHeight="1" x14ac:dyDescent="0.2">
      <c r="A41" s="631"/>
      <c r="B41" s="246">
        <v>33</v>
      </c>
      <c r="C41" s="240" t="s">
        <v>55</v>
      </c>
      <c r="D41" s="90" t="s">
        <v>47</v>
      </c>
      <c r="E41" s="87">
        <v>19</v>
      </c>
      <c r="F41" s="87">
        <v>1978</v>
      </c>
      <c r="G41" s="89">
        <f t="shared" si="6"/>
        <v>19.783999999999999</v>
      </c>
      <c r="H41" s="89">
        <v>0</v>
      </c>
      <c r="I41" s="89">
        <v>0</v>
      </c>
      <c r="J41" s="89">
        <v>19.783999999999999</v>
      </c>
      <c r="K41" s="89">
        <v>961.74</v>
      </c>
      <c r="L41" s="89">
        <f t="shared" si="7"/>
        <v>19.783999999999999</v>
      </c>
      <c r="M41" s="89">
        <v>961.74</v>
      </c>
      <c r="N41" s="91">
        <f t="shared" si="8"/>
        <v>2.0571048308274584E-2</v>
      </c>
      <c r="O41" s="104">
        <v>109.1</v>
      </c>
      <c r="P41" s="93">
        <f t="shared" si="9"/>
        <v>2.244301370432757</v>
      </c>
      <c r="Q41" s="93">
        <f t="shared" si="10"/>
        <v>1234.2628984964749</v>
      </c>
      <c r="R41" s="94">
        <f t="shared" si="11"/>
        <v>134.65808222596539</v>
      </c>
    </row>
    <row r="42" spans="1:18" ht="12.75" customHeight="1" x14ac:dyDescent="0.2">
      <c r="A42" s="631"/>
      <c r="B42" s="246">
        <v>34</v>
      </c>
      <c r="C42" s="240" t="s">
        <v>87</v>
      </c>
      <c r="D42" s="90" t="s">
        <v>47</v>
      </c>
      <c r="E42" s="87">
        <v>41</v>
      </c>
      <c r="F42" s="87"/>
      <c r="G42" s="89">
        <f t="shared" ref="G42:G65" si="12">H42+I42+J42</f>
        <v>26.623999999999999</v>
      </c>
      <c r="H42" s="89">
        <v>0</v>
      </c>
      <c r="I42" s="89">
        <v>0</v>
      </c>
      <c r="J42" s="89">
        <v>26.623999999999999</v>
      </c>
      <c r="K42" s="89">
        <v>1275.3499999999999</v>
      </c>
      <c r="L42" s="89">
        <f t="shared" ref="L42:L65" si="13">J42</f>
        <v>26.623999999999999</v>
      </c>
      <c r="M42" s="89">
        <v>1275.3499999999999</v>
      </c>
      <c r="N42" s="91">
        <f t="shared" ref="N42:N65" si="14">L42/M42</f>
        <v>2.0875838005253462E-2</v>
      </c>
      <c r="O42" s="104">
        <v>109.1</v>
      </c>
      <c r="P42" s="93">
        <f t="shared" ref="P42:P65" si="15">N42*O42</f>
        <v>2.2775539263731526</v>
      </c>
      <c r="Q42" s="93">
        <f t="shared" ref="Q42:Q65" si="16">N42*60*1000</f>
        <v>1252.5502803152078</v>
      </c>
      <c r="R42" s="94">
        <f t="shared" ref="R42:R65" si="17">Q42*O42/1000</f>
        <v>136.65323558238916</v>
      </c>
    </row>
    <row r="43" spans="1:18" ht="12.75" customHeight="1" x14ac:dyDescent="0.2">
      <c r="A43" s="631"/>
      <c r="B43" s="246">
        <v>35</v>
      </c>
      <c r="C43" s="228" t="s">
        <v>64</v>
      </c>
      <c r="D43" s="88" t="s">
        <v>47</v>
      </c>
      <c r="E43" s="87">
        <v>17</v>
      </c>
      <c r="F43" s="87"/>
      <c r="G43" s="89">
        <f t="shared" si="12"/>
        <v>16.106999999999999</v>
      </c>
      <c r="H43" s="89">
        <v>0</v>
      </c>
      <c r="I43" s="89">
        <v>0</v>
      </c>
      <c r="J43" s="89">
        <v>16.106999999999999</v>
      </c>
      <c r="K43" s="90">
        <v>744.88</v>
      </c>
      <c r="L43" s="89">
        <f t="shared" si="13"/>
        <v>16.106999999999999</v>
      </c>
      <c r="M43" s="90">
        <v>744.88</v>
      </c>
      <c r="N43" s="91">
        <f t="shared" si="14"/>
        <v>2.1623617226935881E-2</v>
      </c>
      <c r="O43" s="104">
        <v>109.1</v>
      </c>
      <c r="P43" s="93">
        <f t="shared" si="15"/>
        <v>2.3591366394587046</v>
      </c>
      <c r="Q43" s="93">
        <f t="shared" si="16"/>
        <v>1297.4170336161528</v>
      </c>
      <c r="R43" s="94">
        <f t="shared" si="17"/>
        <v>141.54819836752228</v>
      </c>
    </row>
    <row r="44" spans="1:18" ht="12.75" customHeight="1" x14ac:dyDescent="0.2">
      <c r="A44" s="631"/>
      <c r="B44" s="246">
        <v>36</v>
      </c>
      <c r="C44" s="228" t="s">
        <v>73</v>
      </c>
      <c r="D44" s="88" t="s">
        <v>47</v>
      </c>
      <c r="E44" s="87">
        <v>5</v>
      </c>
      <c r="F44" s="87"/>
      <c r="G44" s="89">
        <f t="shared" si="12"/>
        <v>8.1229999999999993</v>
      </c>
      <c r="H44" s="90">
        <v>0</v>
      </c>
      <c r="I44" s="90">
        <v>0</v>
      </c>
      <c r="J44" s="89">
        <v>8.1229999999999993</v>
      </c>
      <c r="K44" s="90">
        <v>374.02</v>
      </c>
      <c r="L44" s="89">
        <f t="shared" si="13"/>
        <v>8.1229999999999993</v>
      </c>
      <c r="M44" s="90">
        <v>374.02</v>
      </c>
      <c r="N44" s="91">
        <f t="shared" si="14"/>
        <v>2.1718089941714345E-2</v>
      </c>
      <c r="O44" s="104">
        <v>109.1</v>
      </c>
      <c r="P44" s="93">
        <f t="shared" si="15"/>
        <v>2.3694436126410348</v>
      </c>
      <c r="Q44" s="93">
        <f t="shared" si="16"/>
        <v>1303.0853965028607</v>
      </c>
      <c r="R44" s="94">
        <f t="shared" si="17"/>
        <v>142.16661675846211</v>
      </c>
    </row>
    <row r="45" spans="1:18" ht="12.75" customHeight="1" x14ac:dyDescent="0.2">
      <c r="A45" s="631"/>
      <c r="B45" s="246">
        <v>37</v>
      </c>
      <c r="C45" s="240" t="s">
        <v>57</v>
      </c>
      <c r="D45" s="88" t="s">
        <v>47</v>
      </c>
      <c r="E45" s="87">
        <v>10</v>
      </c>
      <c r="F45" s="87">
        <v>1973</v>
      </c>
      <c r="G45" s="89">
        <f t="shared" si="12"/>
        <v>17.497</v>
      </c>
      <c r="H45" s="89">
        <v>0</v>
      </c>
      <c r="I45" s="89">
        <v>0</v>
      </c>
      <c r="J45" s="89">
        <v>17.497</v>
      </c>
      <c r="K45" s="89">
        <v>796.55</v>
      </c>
      <c r="L45" s="89">
        <f t="shared" si="13"/>
        <v>17.497</v>
      </c>
      <c r="M45" s="89">
        <v>796.55</v>
      </c>
      <c r="N45" s="91">
        <f t="shared" si="14"/>
        <v>2.1965978281338273E-2</v>
      </c>
      <c r="O45" s="104">
        <v>109.1</v>
      </c>
      <c r="P45" s="93">
        <f t="shared" si="15"/>
        <v>2.3964882304940054</v>
      </c>
      <c r="Q45" s="93">
        <f t="shared" si="16"/>
        <v>1317.9586968802964</v>
      </c>
      <c r="R45" s="94">
        <f t="shared" si="17"/>
        <v>143.78929382964034</v>
      </c>
    </row>
    <row r="46" spans="1:18" ht="12.75" customHeight="1" x14ac:dyDescent="0.2">
      <c r="A46" s="631"/>
      <c r="B46" s="246">
        <v>38</v>
      </c>
      <c r="C46" s="228" t="s">
        <v>72</v>
      </c>
      <c r="D46" s="88" t="s">
        <v>47</v>
      </c>
      <c r="E46" s="87">
        <v>33</v>
      </c>
      <c r="F46" s="87"/>
      <c r="G46" s="89">
        <f t="shared" si="12"/>
        <v>44.003999999999998</v>
      </c>
      <c r="H46" s="90">
        <v>0</v>
      </c>
      <c r="I46" s="89">
        <v>0</v>
      </c>
      <c r="J46" s="89">
        <v>44.003999999999998</v>
      </c>
      <c r="K46" s="90">
        <v>1981.22</v>
      </c>
      <c r="L46" s="89">
        <f t="shared" si="13"/>
        <v>44.003999999999998</v>
      </c>
      <c r="M46" s="90">
        <v>1981.22</v>
      </c>
      <c r="N46" s="91">
        <f t="shared" si="14"/>
        <v>2.2210557131464449E-2</v>
      </c>
      <c r="O46" s="104">
        <v>109.1</v>
      </c>
      <c r="P46" s="93">
        <f t="shared" si="15"/>
        <v>2.4231717830427715</v>
      </c>
      <c r="Q46" s="93">
        <f t="shared" si="16"/>
        <v>1332.6334278878669</v>
      </c>
      <c r="R46" s="94">
        <f t="shared" si="17"/>
        <v>145.39030698256627</v>
      </c>
    </row>
    <row r="47" spans="1:18" ht="12.75" customHeight="1" x14ac:dyDescent="0.2">
      <c r="A47" s="631"/>
      <c r="B47" s="289">
        <v>39</v>
      </c>
      <c r="C47" s="239" t="s">
        <v>49</v>
      </c>
      <c r="D47" s="143" t="s">
        <v>47</v>
      </c>
      <c r="E47" s="145">
        <v>7</v>
      </c>
      <c r="F47" s="145"/>
      <c r="G47" s="146">
        <f t="shared" si="12"/>
        <v>12.585000000000001</v>
      </c>
      <c r="H47" s="144">
        <v>0</v>
      </c>
      <c r="I47" s="144">
        <v>0</v>
      </c>
      <c r="J47" s="146">
        <v>12.585000000000001</v>
      </c>
      <c r="K47" s="144">
        <v>562.04999999999995</v>
      </c>
      <c r="L47" s="146">
        <f t="shared" si="13"/>
        <v>12.585000000000001</v>
      </c>
      <c r="M47" s="144">
        <v>562.04999999999995</v>
      </c>
      <c r="N47" s="147">
        <f t="shared" si="14"/>
        <v>2.2391246330397654E-2</v>
      </c>
      <c r="O47" s="104">
        <v>109.1</v>
      </c>
      <c r="P47" s="148">
        <f t="shared" si="15"/>
        <v>2.4428849746463839</v>
      </c>
      <c r="Q47" s="148">
        <f t="shared" si="16"/>
        <v>1343.4747798238593</v>
      </c>
      <c r="R47" s="149">
        <f t="shared" si="17"/>
        <v>146.57309847878304</v>
      </c>
    </row>
    <row r="48" spans="1:18" ht="12" customHeight="1" x14ac:dyDescent="0.2">
      <c r="A48" s="631"/>
      <c r="B48" s="246">
        <v>40</v>
      </c>
      <c r="C48" s="242" t="s">
        <v>78</v>
      </c>
      <c r="D48" s="144" t="s">
        <v>47</v>
      </c>
      <c r="E48" s="145">
        <v>12</v>
      </c>
      <c r="F48" s="145">
        <v>1984</v>
      </c>
      <c r="G48" s="146">
        <f t="shared" si="12"/>
        <v>9.3260000000000005</v>
      </c>
      <c r="H48" s="146">
        <v>0</v>
      </c>
      <c r="I48" s="146">
        <v>0</v>
      </c>
      <c r="J48" s="146">
        <v>9.3260000000000005</v>
      </c>
      <c r="K48" s="146">
        <v>415.39</v>
      </c>
      <c r="L48" s="146">
        <f t="shared" si="13"/>
        <v>9.3260000000000005</v>
      </c>
      <c r="M48" s="146">
        <v>415.39</v>
      </c>
      <c r="N48" s="147">
        <f t="shared" si="14"/>
        <v>2.2451190447531237E-2</v>
      </c>
      <c r="O48" s="104">
        <v>109.1</v>
      </c>
      <c r="P48" s="148">
        <f t="shared" si="15"/>
        <v>2.449424877825658</v>
      </c>
      <c r="Q48" s="148">
        <f t="shared" si="16"/>
        <v>1347.0714268518741</v>
      </c>
      <c r="R48" s="149">
        <f t="shared" si="17"/>
        <v>146.96549266953946</v>
      </c>
    </row>
    <row r="49" spans="1:18" ht="12" customHeight="1" thickBot="1" x14ac:dyDescent="0.25">
      <c r="A49" s="632"/>
      <c r="B49" s="288">
        <v>41</v>
      </c>
      <c r="C49" s="335" t="s">
        <v>62</v>
      </c>
      <c r="D49" s="178" t="s">
        <v>47</v>
      </c>
      <c r="E49" s="106">
        <v>10</v>
      </c>
      <c r="F49" s="106"/>
      <c r="G49" s="107">
        <f t="shared" si="12"/>
        <v>13.975</v>
      </c>
      <c r="H49" s="179">
        <v>0.20399999999999999</v>
      </c>
      <c r="I49" s="179">
        <v>0.10199999999999999</v>
      </c>
      <c r="J49" s="107">
        <v>13.669</v>
      </c>
      <c r="K49" s="108">
        <v>595.69000000000005</v>
      </c>
      <c r="L49" s="107">
        <f t="shared" si="13"/>
        <v>13.669</v>
      </c>
      <c r="M49" s="108">
        <v>595.69000000000005</v>
      </c>
      <c r="N49" s="109">
        <f t="shared" si="14"/>
        <v>2.2946499017945574E-2</v>
      </c>
      <c r="O49" s="215">
        <v>109.1</v>
      </c>
      <c r="P49" s="110">
        <f t="shared" si="15"/>
        <v>2.5034630428578621</v>
      </c>
      <c r="Q49" s="110">
        <f t="shared" si="16"/>
        <v>1376.7899410767343</v>
      </c>
      <c r="R49" s="111">
        <f t="shared" si="17"/>
        <v>150.20778257147171</v>
      </c>
    </row>
    <row r="50" spans="1:18" ht="12" customHeight="1" x14ac:dyDescent="0.2">
      <c r="A50" s="588" t="s">
        <v>84</v>
      </c>
      <c r="B50" s="346">
        <v>42</v>
      </c>
      <c r="C50" s="339" t="s">
        <v>69</v>
      </c>
      <c r="D50" s="340" t="s">
        <v>47</v>
      </c>
      <c r="E50" s="341">
        <v>24</v>
      </c>
      <c r="F50" s="341"/>
      <c r="G50" s="342">
        <f t="shared" si="12"/>
        <v>23.611999999999998</v>
      </c>
      <c r="H50" s="342">
        <v>0.255</v>
      </c>
      <c r="I50" s="342">
        <v>0.24399999999999999</v>
      </c>
      <c r="J50" s="342">
        <v>23.113</v>
      </c>
      <c r="K50" s="343">
        <v>940.14</v>
      </c>
      <c r="L50" s="342">
        <f t="shared" si="13"/>
        <v>23.113</v>
      </c>
      <c r="M50" s="343">
        <v>940.14</v>
      </c>
      <c r="N50" s="347">
        <f t="shared" si="14"/>
        <v>2.458463633075925E-2</v>
      </c>
      <c r="O50" s="158">
        <v>109.1</v>
      </c>
      <c r="P50" s="351">
        <f t="shared" si="15"/>
        <v>2.682183823685834</v>
      </c>
      <c r="Q50" s="344">
        <f t="shared" si="16"/>
        <v>1475.078179845555</v>
      </c>
      <c r="R50" s="345">
        <f t="shared" si="17"/>
        <v>160.93102942115004</v>
      </c>
    </row>
    <row r="51" spans="1:18" ht="12" customHeight="1" x14ac:dyDescent="0.2">
      <c r="A51" s="589"/>
      <c r="B51" s="256">
        <v>43</v>
      </c>
      <c r="C51" s="309" t="s">
        <v>65</v>
      </c>
      <c r="D51" s="44" t="s">
        <v>47</v>
      </c>
      <c r="E51" s="45">
        <v>6</v>
      </c>
      <c r="F51" s="45">
        <v>1971</v>
      </c>
      <c r="G51" s="46">
        <f t="shared" si="12"/>
        <v>8.1449999999999996</v>
      </c>
      <c r="H51" s="46">
        <v>0</v>
      </c>
      <c r="I51" s="46">
        <v>0</v>
      </c>
      <c r="J51" s="46">
        <v>8.1449999999999996</v>
      </c>
      <c r="K51" s="46">
        <v>328.45</v>
      </c>
      <c r="L51" s="46">
        <f t="shared" si="13"/>
        <v>8.1449999999999996</v>
      </c>
      <c r="M51" s="46">
        <v>328.45</v>
      </c>
      <c r="N51" s="348">
        <f t="shared" si="14"/>
        <v>2.4798295022073376E-2</v>
      </c>
      <c r="O51" s="48">
        <v>109.1</v>
      </c>
      <c r="P51" s="352">
        <f t="shared" si="15"/>
        <v>2.7054939869082051</v>
      </c>
      <c r="Q51" s="49">
        <f t="shared" si="16"/>
        <v>1487.8977013244025</v>
      </c>
      <c r="R51" s="51">
        <f t="shared" si="17"/>
        <v>162.32963921449232</v>
      </c>
    </row>
    <row r="52" spans="1:18" ht="12" customHeight="1" x14ac:dyDescent="0.2">
      <c r="A52" s="589"/>
      <c r="B52" s="256">
        <v>44</v>
      </c>
      <c r="C52" s="310" t="s">
        <v>100</v>
      </c>
      <c r="D52" s="50" t="s">
        <v>47</v>
      </c>
      <c r="E52" s="45">
        <v>6</v>
      </c>
      <c r="F52" s="45"/>
      <c r="G52" s="46">
        <f t="shared" si="12"/>
        <v>5.4909999999999997</v>
      </c>
      <c r="H52" s="44">
        <v>0</v>
      </c>
      <c r="I52" s="44">
        <v>0</v>
      </c>
      <c r="J52" s="46">
        <v>5.4909999999999997</v>
      </c>
      <c r="K52" s="44">
        <v>220.29</v>
      </c>
      <c r="L52" s="46">
        <f t="shared" si="13"/>
        <v>5.4909999999999997</v>
      </c>
      <c r="M52" s="44">
        <v>220.29</v>
      </c>
      <c r="N52" s="348">
        <f t="shared" si="14"/>
        <v>2.4926233601162105E-2</v>
      </c>
      <c r="O52" s="48">
        <v>109.1</v>
      </c>
      <c r="P52" s="352">
        <f t="shared" si="15"/>
        <v>2.7194520858867857</v>
      </c>
      <c r="Q52" s="49">
        <f t="shared" si="16"/>
        <v>1495.5740160697264</v>
      </c>
      <c r="R52" s="51">
        <f t="shared" si="17"/>
        <v>163.16712515320714</v>
      </c>
    </row>
    <row r="53" spans="1:18" ht="12" customHeight="1" x14ac:dyDescent="0.2">
      <c r="A53" s="589"/>
      <c r="B53" s="256">
        <v>45</v>
      </c>
      <c r="C53" s="309" t="s">
        <v>61</v>
      </c>
      <c r="D53" s="44" t="s">
        <v>47</v>
      </c>
      <c r="E53" s="45">
        <v>7</v>
      </c>
      <c r="F53" s="45"/>
      <c r="G53" s="46">
        <f t="shared" si="12"/>
        <v>10.426</v>
      </c>
      <c r="H53" s="44">
        <v>0</v>
      </c>
      <c r="I53" s="46">
        <v>0.97799999999999998</v>
      </c>
      <c r="J53" s="46">
        <v>9.4480000000000004</v>
      </c>
      <c r="K53" s="44">
        <v>374.68</v>
      </c>
      <c r="L53" s="46">
        <f t="shared" si="13"/>
        <v>9.4480000000000004</v>
      </c>
      <c r="M53" s="44">
        <v>374.68</v>
      </c>
      <c r="N53" s="348">
        <f t="shared" si="14"/>
        <v>2.5216184477420734E-2</v>
      </c>
      <c r="O53" s="48">
        <v>109.1</v>
      </c>
      <c r="P53" s="352">
        <f t="shared" si="15"/>
        <v>2.7510857264866018</v>
      </c>
      <c r="Q53" s="49">
        <f t="shared" si="16"/>
        <v>1512.971068645244</v>
      </c>
      <c r="R53" s="51">
        <f t="shared" si="17"/>
        <v>165.06514358919611</v>
      </c>
    </row>
    <row r="54" spans="1:18" ht="12" customHeight="1" x14ac:dyDescent="0.2">
      <c r="A54" s="589"/>
      <c r="B54" s="256">
        <v>46</v>
      </c>
      <c r="C54" s="309" t="s">
        <v>75</v>
      </c>
      <c r="D54" s="44" t="s">
        <v>47</v>
      </c>
      <c r="E54" s="45">
        <v>8</v>
      </c>
      <c r="F54" s="45">
        <v>1966</v>
      </c>
      <c r="G54" s="46">
        <f t="shared" si="12"/>
        <v>9.4459999999999997</v>
      </c>
      <c r="H54" s="46">
        <v>0</v>
      </c>
      <c r="I54" s="46">
        <v>0</v>
      </c>
      <c r="J54" s="46">
        <v>9.4459999999999997</v>
      </c>
      <c r="K54" s="46">
        <v>350.82</v>
      </c>
      <c r="L54" s="46">
        <f t="shared" si="13"/>
        <v>9.4459999999999997</v>
      </c>
      <c r="M54" s="46">
        <v>350.82</v>
      </c>
      <c r="N54" s="348">
        <f t="shared" si="14"/>
        <v>2.6925488854683315E-2</v>
      </c>
      <c r="O54" s="48">
        <v>109.1</v>
      </c>
      <c r="P54" s="352">
        <f t="shared" si="15"/>
        <v>2.9375708340459497</v>
      </c>
      <c r="Q54" s="49">
        <f t="shared" si="16"/>
        <v>1615.5293312809988</v>
      </c>
      <c r="R54" s="51">
        <f t="shared" si="17"/>
        <v>176.25425004275695</v>
      </c>
    </row>
    <row r="55" spans="1:18" ht="12" customHeight="1" x14ac:dyDescent="0.2">
      <c r="A55" s="589"/>
      <c r="B55" s="256">
        <v>47</v>
      </c>
      <c r="C55" s="310" t="s">
        <v>63</v>
      </c>
      <c r="D55" s="50" t="s">
        <v>47</v>
      </c>
      <c r="E55" s="45">
        <v>11</v>
      </c>
      <c r="F55" s="45"/>
      <c r="G55" s="46">
        <f t="shared" si="12"/>
        <v>18.899999999999999</v>
      </c>
      <c r="H55" s="44">
        <v>0</v>
      </c>
      <c r="I55" s="44">
        <v>0</v>
      </c>
      <c r="J55" s="46">
        <v>18.899999999999999</v>
      </c>
      <c r="K55" s="44">
        <v>687.63</v>
      </c>
      <c r="L55" s="46">
        <f t="shared" si="13"/>
        <v>18.899999999999999</v>
      </c>
      <c r="M55" s="44">
        <v>687.63</v>
      </c>
      <c r="N55" s="348">
        <f t="shared" si="14"/>
        <v>2.74857117926792E-2</v>
      </c>
      <c r="O55" s="48">
        <v>109.1</v>
      </c>
      <c r="P55" s="352">
        <f t="shared" si="15"/>
        <v>2.9986911565813004</v>
      </c>
      <c r="Q55" s="49">
        <f t="shared" si="16"/>
        <v>1649.1427075607519</v>
      </c>
      <c r="R55" s="51">
        <f t="shared" si="17"/>
        <v>179.92146939487802</v>
      </c>
    </row>
    <row r="56" spans="1:18" ht="12" customHeight="1" x14ac:dyDescent="0.2">
      <c r="A56" s="589"/>
      <c r="B56" s="256">
        <v>48</v>
      </c>
      <c r="C56" s="309" t="s">
        <v>79</v>
      </c>
      <c r="D56" s="44" t="s">
        <v>47</v>
      </c>
      <c r="E56" s="45">
        <v>16</v>
      </c>
      <c r="F56" s="45">
        <v>1978</v>
      </c>
      <c r="G56" s="46">
        <f t="shared" si="12"/>
        <v>13.555999999999999</v>
      </c>
      <c r="H56" s="46">
        <v>0</v>
      </c>
      <c r="I56" s="46">
        <v>0</v>
      </c>
      <c r="J56" s="46">
        <v>13.555999999999999</v>
      </c>
      <c r="K56" s="46">
        <v>492.25</v>
      </c>
      <c r="L56" s="46">
        <f t="shared" si="13"/>
        <v>13.555999999999999</v>
      </c>
      <c r="M56" s="46">
        <v>492.25</v>
      </c>
      <c r="N56" s="348">
        <f t="shared" si="14"/>
        <v>2.7538852209243268E-2</v>
      </c>
      <c r="O56" s="48">
        <v>109.1</v>
      </c>
      <c r="P56" s="352">
        <f t="shared" si="15"/>
        <v>3.0044887760284404</v>
      </c>
      <c r="Q56" s="49">
        <f t="shared" si="16"/>
        <v>1652.331132554596</v>
      </c>
      <c r="R56" s="51">
        <f t="shared" si="17"/>
        <v>180.26932656170641</v>
      </c>
    </row>
    <row r="57" spans="1:18" ht="12" customHeight="1" x14ac:dyDescent="0.2">
      <c r="A57" s="589"/>
      <c r="B57" s="256">
        <v>49</v>
      </c>
      <c r="C57" s="310" t="s">
        <v>56</v>
      </c>
      <c r="D57" s="50" t="s">
        <v>47</v>
      </c>
      <c r="E57" s="45">
        <v>11</v>
      </c>
      <c r="F57" s="45"/>
      <c r="G57" s="46">
        <f t="shared" si="12"/>
        <v>18.478000000000002</v>
      </c>
      <c r="H57" s="44">
        <v>0</v>
      </c>
      <c r="I57" s="44">
        <v>0</v>
      </c>
      <c r="J57" s="46">
        <v>18.478000000000002</v>
      </c>
      <c r="K57" s="44">
        <v>669.02</v>
      </c>
      <c r="L57" s="46">
        <f t="shared" si="13"/>
        <v>18.478000000000002</v>
      </c>
      <c r="M57" s="44">
        <v>669.02</v>
      </c>
      <c r="N57" s="348">
        <f t="shared" si="14"/>
        <v>2.7619503153866853E-2</v>
      </c>
      <c r="O57" s="48">
        <v>109.1</v>
      </c>
      <c r="P57" s="352">
        <f t="shared" si="15"/>
        <v>3.0132877940868736</v>
      </c>
      <c r="Q57" s="49">
        <f t="shared" si="16"/>
        <v>1657.1701892320111</v>
      </c>
      <c r="R57" s="51">
        <f t="shared" si="17"/>
        <v>180.7972676452124</v>
      </c>
    </row>
    <row r="58" spans="1:18" ht="12" customHeight="1" x14ac:dyDescent="0.2">
      <c r="A58" s="589"/>
      <c r="B58" s="256">
        <v>50</v>
      </c>
      <c r="C58" s="310" t="s">
        <v>74</v>
      </c>
      <c r="D58" s="50" t="s">
        <v>47</v>
      </c>
      <c r="E58" s="45">
        <v>7</v>
      </c>
      <c r="F58" s="45"/>
      <c r="G58" s="46">
        <f t="shared" si="12"/>
        <v>8.5340000000000007</v>
      </c>
      <c r="H58" s="44">
        <v>0</v>
      </c>
      <c r="I58" s="44">
        <v>0</v>
      </c>
      <c r="J58" s="46">
        <v>8.5340000000000007</v>
      </c>
      <c r="K58" s="44">
        <v>308.89</v>
      </c>
      <c r="L58" s="46">
        <f t="shared" si="13"/>
        <v>8.5340000000000007</v>
      </c>
      <c r="M58" s="44">
        <v>308.89</v>
      </c>
      <c r="N58" s="348">
        <f t="shared" si="14"/>
        <v>2.7627958172812331E-2</v>
      </c>
      <c r="O58" s="48">
        <v>109.1</v>
      </c>
      <c r="P58" s="352">
        <f t="shared" si="15"/>
        <v>3.0142102366538253</v>
      </c>
      <c r="Q58" s="49">
        <f t="shared" si="16"/>
        <v>1657.6774903687399</v>
      </c>
      <c r="R58" s="51">
        <f t="shared" si="17"/>
        <v>180.85261419922952</v>
      </c>
    </row>
    <row r="59" spans="1:18" ht="14.25" customHeight="1" x14ac:dyDescent="0.2">
      <c r="A59" s="589"/>
      <c r="B59" s="256">
        <v>51</v>
      </c>
      <c r="C59" s="310" t="s">
        <v>70</v>
      </c>
      <c r="D59" s="50" t="s">
        <v>47</v>
      </c>
      <c r="E59" s="45">
        <v>7</v>
      </c>
      <c r="F59" s="45"/>
      <c r="G59" s="46">
        <f t="shared" si="12"/>
        <v>9.6210000000000004</v>
      </c>
      <c r="H59" s="44">
        <v>0</v>
      </c>
      <c r="I59" s="44">
        <v>0</v>
      </c>
      <c r="J59" s="46">
        <v>9.6210000000000004</v>
      </c>
      <c r="K59" s="44">
        <v>341.47</v>
      </c>
      <c r="L59" s="46">
        <f t="shared" si="13"/>
        <v>9.6210000000000004</v>
      </c>
      <c r="M59" s="44">
        <v>341.47</v>
      </c>
      <c r="N59" s="348">
        <f t="shared" si="14"/>
        <v>2.8175242334612119E-2</v>
      </c>
      <c r="O59" s="48">
        <v>109.1</v>
      </c>
      <c r="P59" s="352">
        <f t="shared" si="15"/>
        <v>3.073918938706182</v>
      </c>
      <c r="Q59" s="49">
        <f t="shared" si="16"/>
        <v>1690.5145400767271</v>
      </c>
      <c r="R59" s="51">
        <f t="shared" si="17"/>
        <v>184.43513632237094</v>
      </c>
    </row>
    <row r="60" spans="1:18" ht="13.5" customHeight="1" x14ac:dyDescent="0.2">
      <c r="A60" s="589"/>
      <c r="B60" s="256">
        <v>52</v>
      </c>
      <c r="C60" s="309" t="s">
        <v>76</v>
      </c>
      <c r="D60" s="44" t="s">
        <v>47</v>
      </c>
      <c r="E60" s="45">
        <v>4</v>
      </c>
      <c r="F60" s="45">
        <v>1973</v>
      </c>
      <c r="G60" s="46">
        <f t="shared" si="12"/>
        <v>5.0220000000000002</v>
      </c>
      <c r="H60" s="46">
        <v>0</v>
      </c>
      <c r="I60" s="46">
        <v>0</v>
      </c>
      <c r="J60" s="46">
        <v>5.0220000000000002</v>
      </c>
      <c r="K60" s="46">
        <v>174.77</v>
      </c>
      <c r="L60" s="46">
        <f t="shared" si="13"/>
        <v>5.0220000000000002</v>
      </c>
      <c r="M60" s="46">
        <v>174.77</v>
      </c>
      <c r="N60" s="348">
        <f t="shared" si="14"/>
        <v>2.8734908737197459E-2</v>
      </c>
      <c r="O60" s="48">
        <v>109.1</v>
      </c>
      <c r="P60" s="352">
        <f t="shared" si="15"/>
        <v>3.1349785432282427</v>
      </c>
      <c r="Q60" s="49">
        <f t="shared" si="16"/>
        <v>1724.0945242318476</v>
      </c>
      <c r="R60" s="51">
        <f t="shared" si="17"/>
        <v>188.09871259369456</v>
      </c>
    </row>
    <row r="61" spans="1:18" ht="13.5" customHeight="1" x14ac:dyDescent="0.2">
      <c r="A61" s="589"/>
      <c r="B61" s="256">
        <v>53</v>
      </c>
      <c r="C61" s="311" t="s">
        <v>102</v>
      </c>
      <c r="D61" s="50" t="s">
        <v>47</v>
      </c>
      <c r="E61" s="209">
        <v>12</v>
      </c>
      <c r="F61" s="209"/>
      <c r="G61" s="46">
        <f t="shared" si="12"/>
        <v>15.662000000000001</v>
      </c>
      <c r="H61" s="211">
        <v>0</v>
      </c>
      <c r="I61" s="211">
        <v>0</v>
      </c>
      <c r="J61" s="210">
        <v>15.662000000000001</v>
      </c>
      <c r="K61" s="211">
        <v>544.66</v>
      </c>
      <c r="L61" s="210">
        <f t="shared" si="13"/>
        <v>15.662000000000001</v>
      </c>
      <c r="M61" s="211">
        <v>544.66</v>
      </c>
      <c r="N61" s="349">
        <f t="shared" si="14"/>
        <v>2.875555392354864E-2</v>
      </c>
      <c r="O61" s="48">
        <v>109.1</v>
      </c>
      <c r="P61" s="352">
        <f t="shared" si="15"/>
        <v>3.1372309330591563</v>
      </c>
      <c r="Q61" s="213">
        <f t="shared" si="16"/>
        <v>1725.3332354129184</v>
      </c>
      <c r="R61" s="51">
        <f t="shared" si="17"/>
        <v>188.23385598354938</v>
      </c>
    </row>
    <row r="62" spans="1:18" ht="13.5" customHeight="1" x14ac:dyDescent="0.2">
      <c r="A62" s="589"/>
      <c r="B62" s="256">
        <v>54</v>
      </c>
      <c r="C62" s="312" t="s">
        <v>68</v>
      </c>
      <c r="D62" s="44" t="s">
        <v>47</v>
      </c>
      <c r="E62" s="209">
        <v>7</v>
      </c>
      <c r="F62" s="209">
        <v>1984</v>
      </c>
      <c r="G62" s="46">
        <f t="shared" si="12"/>
        <v>8.7690000000000001</v>
      </c>
      <c r="H62" s="210">
        <v>0</v>
      </c>
      <c r="I62" s="210">
        <v>0</v>
      </c>
      <c r="J62" s="210">
        <v>8.7690000000000001</v>
      </c>
      <c r="K62" s="210">
        <v>300.69</v>
      </c>
      <c r="L62" s="210">
        <f t="shared" si="13"/>
        <v>8.7690000000000001</v>
      </c>
      <c r="M62" s="210">
        <v>300.69</v>
      </c>
      <c r="N62" s="349">
        <f t="shared" si="14"/>
        <v>2.9162925271874689E-2</v>
      </c>
      <c r="O62" s="48">
        <v>109.1</v>
      </c>
      <c r="P62" s="353">
        <f t="shared" si="15"/>
        <v>3.1816751471615285</v>
      </c>
      <c r="Q62" s="316">
        <f t="shared" si="16"/>
        <v>1749.7755163124814</v>
      </c>
      <c r="R62" s="214">
        <f t="shared" si="17"/>
        <v>190.90050882969172</v>
      </c>
    </row>
    <row r="63" spans="1:18" ht="13.5" customHeight="1" x14ac:dyDescent="0.2">
      <c r="A63" s="589"/>
      <c r="B63" s="256">
        <v>55</v>
      </c>
      <c r="C63" s="311" t="s">
        <v>67</v>
      </c>
      <c r="D63" s="50" t="s">
        <v>47</v>
      </c>
      <c r="E63" s="209">
        <v>1</v>
      </c>
      <c r="F63" s="209"/>
      <c r="G63" s="46">
        <f t="shared" si="12"/>
        <v>1.875</v>
      </c>
      <c r="H63" s="211">
        <v>0</v>
      </c>
      <c r="I63" s="211">
        <v>0</v>
      </c>
      <c r="J63" s="210">
        <v>1.875</v>
      </c>
      <c r="K63" s="211">
        <v>60.09</v>
      </c>
      <c r="L63" s="210">
        <f t="shared" si="13"/>
        <v>1.875</v>
      </c>
      <c r="M63" s="211">
        <v>60.09</v>
      </c>
      <c r="N63" s="349">
        <f t="shared" si="14"/>
        <v>3.1203195207189213E-2</v>
      </c>
      <c r="O63" s="48">
        <v>109.1</v>
      </c>
      <c r="P63" s="353">
        <f t="shared" si="15"/>
        <v>3.4042685971043429</v>
      </c>
      <c r="Q63" s="213">
        <f t="shared" si="16"/>
        <v>1872.1917124313527</v>
      </c>
      <c r="R63" s="214">
        <f t="shared" si="17"/>
        <v>204.25611582626055</v>
      </c>
    </row>
    <row r="64" spans="1:18" ht="13.5" customHeight="1" x14ac:dyDescent="0.2">
      <c r="A64" s="589"/>
      <c r="B64" s="256">
        <v>56</v>
      </c>
      <c r="C64" s="312" t="s">
        <v>86</v>
      </c>
      <c r="D64" s="44" t="s">
        <v>47</v>
      </c>
      <c r="E64" s="209">
        <v>32</v>
      </c>
      <c r="F64" s="209"/>
      <c r="G64" s="46">
        <f t="shared" si="12"/>
        <v>60.186</v>
      </c>
      <c r="H64" s="210">
        <v>0</v>
      </c>
      <c r="I64" s="210">
        <v>0</v>
      </c>
      <c r="J64" s="210">
        <v>60.186</v>
      </c>
      <c r="K64" s="210">
        <v>1770.01</v>
      </c>
      <c r="L64" s="210">
        <f t="shared" si="13"/>
        <v>60.186</v>
      </c>
      <c r="M64" s="210">
        <v>1770.01</v>
      </c>
      <c r="N64" s="349">
        <f t="shared" si="14"/>
        <v>3.4003197722046768E-2</v>
      </c>
      <c r="O64" s="48">
        <v>109.1</v>
      </c>
      <c r="P64" s="353">
        <f t="shared" si="15"/>
        <v>3.7097488714753024</v>
      </c>
      <c r="Q64" s="213">
        <f t="shared" si="16"/>
        <v>2040.1918633228063</v>
      </c>
      <c r="R64" s="214">
        <f t="shared" si="17"/>
        <v>222.58493228851813</v>
      </c>
    </row>
    <row r="65" spans="1:18" ht="12.75" customHeight="1" thickBot="1" x14ac:dyDescent="0.25">
      <c r="A65" s="590"/>
      <c r="B65" s="257">
        <v>57</v>
      </c>
      <c r="C65" s="313" t="s">
        <v>80</v>
      </c>
      <c r="D65" s="52" t="s">
        <v>47</v>
      </c>
      <c r="E65" s="53">
        <v>7</v>
      </c>
      <c r="F65" s="53">
        <v>1985</v>
      </c>
      <c r="G65" s="54">
        <f t="shared" si="12"/>
        <v>4.43</v>
      </c>
      <c r="H65" s="54">
        <v>0</v>
      </c>
      <c r="I65" s="54">
        <v>0</v>
      </c>
      <c r="J65" s="54">
        <v>4.43</v>
      </c>
      <c r="K65" s="54">
        <v>108.3</v>
      </c>
      <c r="L65" s="54">
        <f t="shared" si="13"/>
        <v>4.43</v>
      </c>
      <c r="M65" s="54">
        <v>108.3</v>
      </c>
      <c r="N65" s="350">
        <f t="shared" si="14"/>
        <v>4.0904893813481072E-2</v>
      </c>
      <c r="O65" s="56">
        <v>109.1</v>
      </c>
      <c r="P65" s="354">
        <f t="shared" si="15"/>
        <v>4.4627239150507849</v>
      </c>
      <c r="Q65" s="57">
        <f t="shared" si="16"/>
        <v>2454.2936288088645</v>
      </c>
      <c r="R65" s="58">
        <f t="shared" si="17"/>
        <v>267.76343490304708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130.69831315977365</v>
      </c>
    </row>
  </sheetData>
  <sortState xmlns:xlrd2="http://schemas.microsoft.com/office/spreadsheetml/2017/richdata2" ref="B10:R65">
    <sortCondition ref="N10:N65"/>
  </sortState>
  <mergeCells count="23"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Q5:Q6"/>
    <mergeCell ref="R5:R6"/>
    <mergeCell ref="G5:J5"/>
    <mergeCell ref="K5:K6"/>
    <mergeCell ref="L5:L6"/>
    <mergeCell ref="M5:M6"/>
    <mergeCell ref="N5:N6"/>
    <mergeCell ref="O5:O6"/>
    <mergeCell ref="A9:A21"/>
    <mergeCell ref="A22:A28"/>
    <mergeCell ref="A30:A49"/>
    <mergeCell ref="A50:A65"/>
    <mergeCell ref="P5:P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E62CD-F3DF-429D-9675-704BF417C429}">
  <dimension ref="A1:V1048575"/>
  <sheetViews>
    <sheetView workbookViewId="0">
      <selection activeCell="V27" sqref="V27"/>
    </sheetView>
  </sheetViews>
  <sheetFormatPr defaultRowHeight="11.25" x14ac:dyDescent="0.2"/>
  <cols>
    <col min="1" max="1" width="12.7109375" style="1" customWidth="1"/>
    <col min="2" max="2" width="4.5703125" style="20" customWidth="1"/>
    <col min="3" max="3" width="21.7109375" style="26" customWidth="1"/>
    <col min="4" max="4" width="20.570312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103</v>
      </c>
      <c r="B2" s="611"/>
      <c r="C2" s="611"/>
      <c r="D2" s="611"/>
      <c r="E2" s="611"/>
      <c r="F2" s="612"/>
      <c r="G2" s="155">
        <v>2.9</v>
      </c>
      <c r="H2" s="2" t="s">
        <v>1</v>
      </c>
      <c r="J2" s="119"/>
    </row>
    <row r="3" spans="1:18" ht="18.75" customHeight="1" thickBot="1" x14ac:dyDescent="0.25">
      <c r="A3" s="613" t="s">
        <v>104</v>
      </c>
      <c r="B3" s="613"/>
      <c r="C3" s="613"/>
      <c r="D3" s="613"/>
      <c r="E3" s="613"/>
      <c r="F3" s="613"/>
      <c r="G3" s="4">
        <v>453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105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15" customHeight="1" x14ac:dyDescent="0.2">
      <c r="A9" s="625" t="s">
        <v>81</v>
      </c>
      <c r="B9" s="301">
        <v>1</v>
      </c>
      <c r="C9" s="156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31.515000000000001</v>
      </c>
      <c r="H9" s="62">
        <v>3.0089999999999999</v>
      </c>
      <c r="I9" s="62">
        <v>10.02</v>
      </c>
      <c r="J9" s="62">
        <v>18.486000000000001</v>
      </c>
      <c r="K9" s="62">
        <v>3530.28</v>
      </c>
      <c r="L9" s="62">
        <f t="shared" ref="L9" si="1">J9</f>
        <v>18.486000000000001</v>
      </c>
      <c r="M9" s="62">
        <v>3530.28</v>
      </c>
      <c r="N9" s="64">
        <f t="shared" ref="N9" si="2">L9/M9</f>
        <v>5.2364118426866989E-3</v>
      </c>
      <c r="O9" s="82">
        <v>98.1</v>
      </c>
      <c r="P9" s="65">
        <f t="shared" ref="P9" si="3">N9*O9</f>
        <v>0.51369200176756513</v>
      </c>
      <c r="Q9" s="65">
        <f t="shared" ref="Q9" si="4">N9*60*1000</f>
        <v>314.18471056120194</v>
      </c>
      <c r="R9" s="66">
        <f t="shared" ref="R9" si="5">Q9*O9/1000</f>
        <v>30.821520106053907</v>
      </c>
    </row>
    <row r="10" spans="1:18" ht="15.75" customHeight="1" x14ac:dyDescent="0.2">
      <c r="A10" s="626"/>
      <c r="B10" s="302">
        <v>2</v>
      </c>
      <c r="C10" s="67" t="s">
        <v>30</v>
      </c>
      <c r="D10" s="67" t="s">
        <v>31</v>
      </c>
      <c r="E10" s="68">
        <v>19</v>
      </c>
      <c r="F10" s="68">
        <v>1986</v>
      </c>
      <c r="G10" s="69">
        <f t="shared" ref="G10:G41" si="6">H10+I10+J10</f>
        <v>6.6230000000000002</v>
      </c>
      <c r="H10" s="69">
        <v>0</v>
      </c>
      <c r="I10" s="69">
        <v>0</v>
      </c>
      <c r="J10" s="69">
        <v>6.6230000000000002</v>
      </c>
      <c r="K10" s="69">
        <v>1120.5999999999999</v>
      </c>
      <c r="L10" s="69">
        <f t="shared" ref="L10:L41" si="7">J10</f>
        <v>6.6230000000000002</v>
      </c>
      <c r="M10" s="69">
        <v>1120.5999999999999</v>
      </c>
      <c r="N10" s="70">
        <f t="shared" ref="N10:N41" si="8">L10/M10</f>
        <v>5.9102266642869902E-3</v>
      </c>
      <c r="O10" s="84">
        <v>98.1</v>
      </c>
      <c r="P10" s="71">
        <f t="shared" ref="P10:P41" si="9">N10*O10</f>
        <v>0.57979323576655373</v>
      </c>
      <c r="Q10" s="71">
        <f t="shared" ref="Q10:Q41" si="10">N10*60*1000</f>
        <v>354.61359985721941</v>
      </c>
      <c r="R10" s="72">
        <f t="shared" ref="R10:R41" si="11">Q10*O10/1000</f>
        <v>34.787594145993225</v>
      </c>
    </row>
    <row r="11" spans="1:18" ht="14.25" customHeight="1" x14ac:dyDescent="0.2">
      <c r="A11" s="626"/>
      <c r="B11" s="302">
        <v>3</v>
      </c>
      <c r="C11" s="67" t="s">
        <v>89</v>
      </c>
      <c r="D11" s="67" t="s">
        <v>31</v>
      </c>
      <c r="E11" s="68">
        <v>24</v>
      </c>
      <c r="F11" s="68"/>
      <c r="G11" s="69">
        <f t="shared" si="6"/>
        <v>8.1</v>
      </c>
      <c r="H11" s="69">
        <v>0</v>
      </c>
      <c r="I11" s="69">
        <v>0</v>
      </c>
      <c r="J11" s="69">
        <v>8.1</v>
      </c>
      <c r="K11" s="69">
        <v>1274.6600000000001</v>
      </c>
      <c r="L11" s="69">
        <f t="shared" si="7"/>
        <v>8.1</v>
      </c>
      <c r="M11" s="69">
        <v>1274.6600000000001</v>
      </c>
      <c r="N11" s="70">
        <f t="shared" si="8"/>
        <v>6.3546357460028549E-3</v>
      </c>
      <c r="O11" s="84">
        <v>98.1</v>
      </c>
      <c r="P11" s="71">
        <f t="shared" si="9"/>
        <v>0.62338976668288004</v>
      </c>
      <c r="Q11" s="71">
        <f t="shared" si="10"/>
        <v>381.2781447601713</v>
      </c>
      <c r="R11" s="72">
        <f t="shared" si="11"/>
        <v>37.403386000972802</v>
      </c>
    </row>
    <row r="12" spans="1:18" ht="16.5" customHeight="1" x14ac:dyDescent="0.2">
      <c r="A12" s="626"/>
      <c r="B12" s="303">
        <v>4</v>
      </c>
      <c r="C12" s="73" t="s">
        <v>32</v>
      </c>
      <c r="D12" s="73" t="s">
        <v>31</v>
      </c>
      <c r="E12" s="68">
        <v>85</v>
      </c>
      <c r="F12" s="68">
        <v>1969</v>
      </c>
      <c r="G12" s="69">
        <f t="shared" si="6"/>
        <v>25.350999999999999</v>
      </c>
      <c r="H12" s="69">
        <v>0</v>
      </c>
      <c r="I12" s="69">
        <v>0</v>
      </c>
      <c r="J12" s="69">
        <v>25.350999999999999</v>
      </c>
      <c r="K12" s="69">
        <v>3845.22</v>
      </c>
      <c r="L12" s="69">
        <f t="shared" si="7"/>
        <v>25.350999999999999</v>
      </c>
      <c r="M12" s="69">
        <v>3845.22</v>
      </c>
      <c r="N12" s="70">
        <f t="shared" si="8"/>
        <v>6.592860746589272E-3</v>
      </c>
      <c r="O12" s="84">
        <v>98.1</v>
      </c>
      <c r="P12" s="71">
        <f t="shared" si="9"/>
        <v>0.64675963924040758</v>
      </c>
      <c r="Q12" s="71">
        <f t="shared" si="10"/>
        <v>395.57164479535635</v>
      </c>
      <c r="R12" s="72">
        <f t="shared" si="11"/>
        <v>38.805578354424455</v>
      </c>
    </row>
    <row r="13" spans="1:18" ht="13.5" customHeight="1" x14ac:dyDescent="0.2">
      <c r="A13" s="626"/>
      <c r="B13" s="302">
        <v>5</v>
      </c>
      <c r="C13" s="67" t="s">
        <v>33</v>
      </c>
      <c r="D13" s="67" t="s">
        <v>31</v>
      </c>
      <c r="E13" s="68">
        <v>55</v>
      </c>
      <c r="F13" s="68">
        <v>1966</v>
      </c>
      <c r="G13" s="69">
        <f t="shared" si="6"/>
        <v>17.978000000000002</v>
      </c>
      <c r="H13" s="69">
        <v>0</v>
      </c>
      <c r="I13" s="69">
        <v>0</v>
      </c>
      <c r="J13" s="69">
        <v>17.978000000000002</v>
      </c>
      <c r="K13" s="69">
        <v>2582.04</v>
      </c>
      <c r="L13" s="69">
        <f t="shared" si="7"/>
        <v>17.978000000000002</v>
      </c>
      <c r="M13" s="69">
        <v>2582.04</v>
      </c>
      <c r="N13" s="70">
        <f t="shared" si="8"/>
        <v>6.9627116543508243E-3</v>
      </c>
      <c r="O13" s="84">
        <v>98.1</v>
      </c>
      <c r="P13" s="71">
        <f t="shared" si="9"/>
        <v>0.6830420132918158</v>
      </c>
      <c r="Q13" s="71">
        <f t="shared" si="10"/>
        <v>417.76269926104948</v>
      </c>
      <c r="R13" s="72">
        <f t="shared" si="11"/>
        <v>40.982520797508954</v>
      </c>
    </row>
    <row r="14" spans="1:18" ht="15.75" customHeight="1" x14ac:dyDescent="0.2">
      <c r="A14" s="626"/>
      <c r="B14" s="304">
        <v>6</v>
      </c>
      <c r="C14" s="67" t="s">
        <v>44</v>
      </c>
      <c r="D14" s="67" t="s">
        <v>31</v>
      </c>
      <c r="E14" s="68">
        <v>50</v>
      </c>
      <c r="F14" s="68">
        <v>1973</v>
      </c>
      <c r="G14" s="69">
        <f t="shared" si="6"/>
        <v>18.794</v>
      </c>
      <c r="H14" s="69">
        <v>0</v>
      </c>
      <c r="I14" s="69">
        <v>0</v>
      </c>
      <c r="J14" s="69">
        <v>18.794</v>
      </c>
      <c r="K14" s="69">
        <v>2549.87</v>
      </c>
      <c r="L14" s="69">
        <f t="shared" si="7"/>
        <v>18.794</v>
      </c>
      <c r="M14" s="69">
        <v>2549.87</v>
      </c>
      <c r="N14" s="70">
        <f t="shared" si="8"/>
        <v>7.3705718330738437E-3</v>
      </c>
      <c r="O14" s="84">
        <v>98.1</v>
      </c>
      <c r="P14" s="71">
        <f t="shared" si="9"/>
        <v>0.72305309682454399</v>
      </c>
      <c r="Q14" s="71">
        <f t="shared" si="10"/>
        <v>442.23430998443064</v>
      </c>
      <c r="R14" s="72">
        <f t="shared" si="11"/>
        <v>43.383185809472643</v>
      </c>
    </row>
    <row r="15" spans="1:18" ht="13.5" customHeight="1" x14ac:dyDescent="0.2">
      <c r="A15" s="626"/>
      <c r="B15" s="302">
        <v>7</v>
      </c>
      <c r="C15" s="266" t="s">
        <v>45</v>
      </c>
      <c r="D15" s="267" t="s">
        <v>31</v>
      </c>
      <c r="E15" s="268">
        <v>18</v>
      </c>
      <c r="F15" s="268"/>
      <c r="G15" s="269">
        <f t="shared" si="6"/>
        <v>10.256</v>
      </c>
      <c r="H15" s="270">
        <v>0</v>
      </c>
      <c r="I15" s="270">
        <v>0</v>
      </c>
      <c r="J15" s="269">
        <v>10.256</v>
      </c>
      <c r="K15" s="270">
        <v>1390.81</v>
      </c>
      <c r="L15" s="269">
        <f t="shared" si="7"/>
        <v>10.256</v>
      </c>
      <c r="M15" s="270">
        <v>1390.81</v>
      </c>
      <c r="N15" s="271">
        <f t="shared" si="8"/>
        <v>7.3741201170540909E-3</v>
      </c>
      <c r="O15" s="272">
        <v>98.1</v>
      </c>
      <c r="P15" s="273">
        <f t="shared" si="9"/>
        <v>0.7234011834830063</v>
      </c>
      <c r="Q15" s="273">
        <f t="shared" si="10"/>
        <v>442.44720702324548</v>
      </c>
      <c r="R15" s="274">
        <f t="shared" si="11"/>
        <v>43.404071008980374</v>
      </c>
    </row>
    <row r="16" spans="1:18" ht="13.5" customHeight="1" x14ac:dyDescent="0.2">
      <c r="A16" s="626"/>
      <c r="B16" s="302">
        <v>8</v>
      </c>
      <c r="C16" s="275" t="s">
        <v>34</v>
      </c>
      <c r="D16" s="67" t="s">
        <v>31</v>
      </c>
      <c r="E16" s="68">
        <v>47</v>
      </c>
      <c r="F16" s="68">
        <v>1964</v>
      </c>
      <c r="G16" s="69">
        <f t="shared" si="6"/>
        <v>15.616</v>
      </c>
      <c r="H16" s="69">
        <v>0</v>
      </c>
      <c r="I16" s="69">
        <v>4.8000000000000001E-2</v>
      </c>
      <c r="J16" s="69">
        <v>15.568</v>
      </c>
      <c r="K16" s="69">
        <v>2012.08</v>
      </c>
      <c r="L16" s="69">
        <f t="shared" si="7"/>
        <v>15.568</v>
      </c>
      <c r="M16" s="69">
        <v>2012.08</v>
      </c>
      <c r="N16" s="70">
        <f t="shared" si="8"/>
        <v>7.7372669078764264E-3</v>
      </c>
      <c r="O16" s="84">
        <v>98.1</v>
      </c>
      <c r="P16" s="71">
        <f t="shared" si="9"/>
        <v>0.75902588366267743</v>
      </c>
      <c r="Q16" s="71">
        <f t="shared" si="10"/>
        <v>464.23601447258557</v>
      </c>
      <c r="R16" s="72">
        <f t="shared" si="11"/>
        <v>45.541553019760642</v>
      </c>
    </row>
    <row r="17" spans="1:22" ht="15" customHeight="1" x14ac:dyDescent="0.2">
      <c r="A17" s="626"/>
      <c r="B17" s="302">
        <v>9</v>
      </c>
      <c r="C17" s="259" t="s">
        <v>50</v>
      </c>
      <c r="D17" s="67" t="s">
        <v>31</v>
      </c>
      <c r="E17" s="68">
        <v>6</v>
      </c>
      <c r="F17" s="68"/>
      <c r="G17" s="69">
        <f t="shared" si="6"/>
        <v>2.0779999999999998</v>
      </c>
      <c r="H17" s="69">
        <v>0</v>
      </c>
      <c r="I17" s="69">
        <v>0</v>
      </c>
      <c r="J17" s="69">
        <v>2.0779999999999998</v>
      </c>
      <c r="K17" s="69">
        <v>266.81</v>
      </c>
      <c r="L17" s="69">
        <f t="shared" si="7"/>
        <v>2.0779999999999998</v>
      </c>
      <c r="M17" s="69">
        <v>266.81</v>
      </c>
      <c r="N17" s="70">
        <f t="shared" si="8"/>
        <v>7.7883137813425278E-3</v>
      </c>
      <c r="O17" s="84">
        <v>98.1</v>
      </c>
      <c r="P17" s="71">
        <f t="shared" si="9"/>
        <v>0.76403358194970195</v>
      </c>
      <c r="Q17" s="71">
        <f t="shared" si="10"/>
        <v>467.2988268805517</v>
      </c>
      <c r="R17" s="72">
        <f t="shared" si="11"/>
        <v>45.842014916982116</v>
      </c>
    </row>
    <row r="18" spans="1:22" ht="14.25" customHeight="1" x14ac:dyDescent="0.2">
      <c r="A18" s="626"/>
      <c r="B18" s="302">
        <v>10</v>
      </c>
      <c r="C18" s="275" t="s">
        <v>36</v>
      </c>
      <c r="D18" s="67" t="s">
        <v>31</v>
      </c>
      <c r="E18" s="68">
        <v>8</v>
      </c>
      <c r="F18" s="68">
        <v>1975</v>
      </c>
      <c r="G18" s="69">
        <f t="shared" si="6"/>
        <v>3.87</v>
      </c>
      <c r="H18" s="69">
        <v>0</v>
      </c>
      <c r="I18" s="69">
        <v>0</v>
      </c>
      <c r="J18" s="69">
        <v>3.87</v>
      </c>
      <c r="K18" s="69">
        <v>488.96</v>
      </c>
      <c r="L18" s="69">
        <f t="shared" si="7"/>
        <v>3.87</v>
      </c>
      <c r="M18" s="69">
        <v>488.96</v>
      </c>
      <c r="N18" s="70">
        <f t="shared" si="8"/>
        <v>7.9147578534031413E-3</v>
      </c>
      <c r="O18" s="84">
        <v>98.1</v>
      </c>
      <c r="P18" s="71">
        <f t="shared" si="9"/>
        <v>0.77643774541884814</v>
      </c>
      <c r="Q18" s="71">
        <f t="shared" si="10"/>
        <v>474.88547120418843</v>
      </c>
      <c r="R18" s="72">
        <f t="shared" si="11"/>
        <v>46.586264725130881</v>
      </c>
    </row>
    <row r="19" spans="1:22" ht="13.5" customHeight="1" x14ac:dyDescent="0.2">
      <c r="A19" s="626"/>
      <c r="B19" s="302">
        <v>11</v>
      </c>
      <c r="C19" s="259" t="s">
        <v>39</v>
      </c>
      <c r="D19" s="67" t="s">
        <v>31</v>
      </c>
      <c r="E19" s="68">
        <v>10</v>
      </c>
      <c r="F19" s="68">
        <v>1997</v>
      </c>
      <c r="G19" s="69">
        <f t="shared" si="6"/>
        <v>6.6020000000000003</v>
      </c>
      <c r="H19" s="69">
        <v>0</v>
      </c>
      <c r="I19" s="69">
        <v>0</v>
      </c>
      <c r="J19" s="69">
        <v>6.6020000000000003</v>
      </c>
      <c r="K19" s="69">
        <v>822.7</v>
      </c>
      <c r="L19" s="69">
        <f t="shared" si="7"/>
        <v>6.6020000000000003</v>
      </c>
      <c r="M19" s="69">
        <v>822.7</v>
      </c>
      <c r="N19" s="70">
        <f t="shared" si="8"/>
        <v>8.0247964020906774E-3</v>
      </c>
      <c r="O19" s="84">
        <v>98.1</v>
      </c>
      <c r="P19" s="71">
        <f t="shared" si="9"/>
        <v>0.78723252704509539</v>
      </c>
      <c r="Q19" s="71">
        <f t="shared" si="10"/>
        <v>481.48778412544061</v>
      </c>
      <c r="R19" s="72">
        <f t="shared" si="11"/>
        <v>47.233951622705725</v>
      </c>
    </row>
    <row r="20" spans="1:22" ht="14.25" customHeight="1" x14ac:dyDescent="0.2">
      <c r="A20" s="626"/>
      <c r="B20" s="302">
        <v>12</v>
      </c>
      <c r="C20" s="275" t="s">
        <v>37</v>
      </c>
      <c r="D20" s="67" t="s">
        <v>31</v>
      </c>
      <c r="E20" s="68">
        <v>46</v>
      </c>
      <c r="F20" s="68">
        <v>1960</v>
      </c>
      <c r="G20" s="69">
        <f t="shared" si="6"/>
        <v>15.124000000000001</v>
      </c>
      <c r="H20" s="69">
        <v>0</v>
      </c>
      <c r="I20" s="69">
        <v>0</v>
      </c>
      <c r="J20" s="69">
        <v>15.124000000000001</v>
      </c>
      <c r="K20" s="69">
        <v>1834.68</v>
      </c>
      <c r="L20" s="69">
        <f t="shared" si="7"/>
        <v>15.124000000000001</v>
      </c>
      <c r="M20" s="69">
        <v>1834.68</v>
      </c>
      <c r="N20" s="70">
        <f t="shared" si="8"/>
        <v>8.2433993938997533E-3</v>
      </c>
      <c r="O20" s="84">
        <v>98.1</v>
      </c>
      <c r="P20" s="71">
        <f t="shared" si="9"/>
        <v>0.80867748054156574</v>
      </c>
      <c r="Q20" s="71">
        <f t="shared" si="10"/>
        <v>494.60396363398519</v>
      </c>
      <c r="R20" s="72">
        <f t="shared" si="11"/>
        <v>48.52064883249394</v>
      </c>
    </row>
    <row r="21" spans="1:22" ht="14.25" customHeight="1" x14ac:dyDescent="0.2">
      <c r="A21" s="626"/>
      <c r="B21" s="302">
        <v>13</v>
      </c>
      <c r="C21" s="276" t="s">
        <v>38</v>
      </c>
      <c r="D21" s="277" t="s">
        <v>31</v>
      </c>
      <c r="E21" s="278">
        <v>48</v>
      </c>
      <c r="F21" s="278">
        <v>1962</v>
      </c>
      <c r="G21" s="279">
        <f t="shared" si="6"/>
        <v>15.858000000000001</v>
      </c>
      <c r="H21" s="279">
        <v>0</v>
      </c>
      <c r="I21" s="279">
        <v>0</v>
      </c>
      <c r="J21" s="279">
        <v>15.858000000000001</v>
      </c>
      <c r="K21" s="279">
        <v>1908.69</v>
      </c>
      <c r="L21" s="279">
        <f t="shared" si="7"/>
        <v>15.858000000000001</v>
      </c>
      <c r="M21" s="279">
        <v>1908.69</v>
      </c>
      <c r="N21" s="280">
        <f t="shared" si="8"/>
        <v>8.3083161749681715E-3</v>
      </c>
      <c r="O21" s="272">
        <v>98.1</v>
      </c>
      <c r="P21" s="281">
        <f t="shared" si="9"/>
        <v>0.8150458167643776</v>
      </c>
      <c r="Q21" s="281">
        <f t="shared" si="10"/>
        <v>498.49897049809027</v>
      </c>
      <c r="R21" s="282">
        <f t="shared" si="11"/>
        <v>48.902749005862653</v>
      </c>
    </row>
    <row r="22" spans="1:22" ht="13.5" customHeight="1" thickBot="1" x14ac:dyDescent="0.25">
      <c r="A22" s="627"/>
      <c r="B22" s="304">
        <v>14</v>
      </c>
      <c r="C22" s="284" t="s">
        <v>35</v>
      </c>
      <c r="D22" s="162" t="s">
        <v>31</v>
      </c>
      <c r="E22" s="163">
        <v>8</v>
      </c>
      <c r="F22" s="163">
        <v>1966</v>
      </c>
      <c r="G22" s="164">
        <f t="shared" si="6"/>
        <v>3.0289999999999999</v>
      </c>
      <c r="H22" s="164">
        <v>0</v>
      </c>
      <c r="I22" s="164">
        <v>0</v>
      </c>
      <c r="J22" s="164">
        <v>3.0289999999999999</v>
      </c>
      <c r="K22" s="164">
        <v>350.21</v>
      </c>
      <c r="L22" s="164">
        <f t="shared" si="7"/>
        <v>3.0289999999999999</v>
      </c>
      <c r="M22" s="164">
        <v>350.21</v>
      </c>
      <c r="N22" s="165">
        <f t="shared" si="8"/>
        <v>8.649096256531796E-3</v>
      </c>
      <c r="O22" s="132">
        <v>98.1</v>
      </c>
      <c r="P22" s="166">
        <f t="shared" si="9"/>
        <v>0.84847634276576911</v>
      </c>
      <c r="Q22" s="166">
        <f t="shared" si="10"/>
        <v>518.94577539190777</v>
      </c>
      <c r="R22" s="167">
        <f t="shared" si="11"/>
        <v>50.908580565946146</v>
      </c>
    </row>
    <row r="23" spans="1:22" ht="15" customHeight="1" x14ac:dyDescent="0.2">
      <c r="A23" s="595" t="s">
        <v>82</v>
      </c>
      <c r="B23" s="85">
        <v>15</v>
      </c>
      <c r="C23" s="285" t="s">
        <v>53</v>
      </c>
      <c r="D23" s="286" t="s">
        <v>31</v>
      </c>
      <c r="E23" s="37">
        <v>7</v>
      </c>
      <c r="F23" s="37"/>
      <c r="G23" s="38">
        <f t="shared" si="6"/>
        <v>2.9289999999999998</v>
      </c>
      <c r="H23" s="36">
        <v>0</v>
      </c>
      <c r="I23" s="36">
        <v>0</v>
      </c>
      <c r="J23" s="38">
        <v>2.9289999999999998</v>
      </c>
      <c r="K23" s="36">
        <v>310.77</v>
      </c>
      <c r="L23" s="38">
        <f t="shared" si="7"/>
        <v>2.9289999999999998</v>
      </c>
      <c r="M23" s="36">
        <v>310.77</v>
      </c>
      <c r="N23" s="39">
        <f t="shared" si="8"/>
        <v>9.4249766708498252E-3</v>
      </c>
      <c r="O23" s="287">
        <v>98.1</v>
      </c>
      <c r="P23" s="40">
        <f t="shared" si="9"/>
        <v>0.92459021141036779</v>
      </c>
      <c r="Q23" s="40">
        <f t="shared" si="10"/>
        <v>565.49860025098951</v>
      </c>
      <c r="R23" s="41">
        <f t="shared" si="11"/>
        <v>55.475412684622071</v>
      </c>
    </row>
    <row r="24" spans="1:22" ht="13.5" customHeight="1" x14ac:dyDescent="0.2">
      <c r="A24" s="595"/>
      <c r="B24" s="86">
        <v>16</v>
      </c>
      <c r="C24" s="225" t="s">
        <v>71</v>
      </c>
      <c r="D24" s="292" t="s">
        <v>31</v>
      </c>
      <c r="E24" s="29">
        <v>12</v>
      </c>
      <c r="F24" s="29"/>
      <c r="G24" s="30">
        <f t="shared" si="6"/>
        <v>5.4139999999999997</v>
      </c>
      <c r="H24" s="28">
        <v>0</v>
      </c>
      <c r="I24" s="28">
        <v>0</v>
      </c>
      <c r="J24" s="30">
        <v>5.4139999999999997</v>
      </c>
      <c r="K24" s="28">
        <v>539.38</v>
      </c>
      <c r="L24" s="30">
        <f t="shared" si="7"/>
        <v>5.4139999999999997</v>
      </c>
      <c r="M24" s="28">
        <v>539.38</v>
      </c>
      <c r="N24" s="31">
        <f t="shared" si="8"/>
        <v>1.0037450406021728E-2</v>
      </c>
      <c r="O24" s="32">
        <v>98.1</v>
      </c>
      <c r="P24" s="33">
        <f t="shared" si="9"/>
        <v>0.98467388483073148</v>
      </c>
      <c r="Q24" s="33">
        <f t="shared" si="10"/>
        <v>602.24702436130372</v>
      </c>
      <c r="R24" s="42">
        <f t="shared" si="11"/>
        <v>59.080433089843893</v>
      </c>
    </row>
    <row r="25" spans="1:22" ht="12.75" customHeight="1" x14ac:dyDescent="0.2">
      <c r="A25" s="595"/>
      <c r="B25" s="86">
        <v>17</v>
      </c>
      <c r="C25" s="224" t="s">
        <v>85</v>
      </c>
      <c r="D25" s="28" t="s">
        <v>47</v>
      </c>
      <c r="E25" s="29">
        <v>20</v>
      </c>
      <c r="F25" s="29"/>
      <c r="G25" s="30">
        <f t="shared" si="6"/>
        <v>12.794</v>
      </c>
      <c r="H25" s="30">
        <v>0</v>
      </c>
      <c r="I25" s="30">
        <v>0</v>
      </c>
      <c r="J25" s="30">
        <v>12.794</v>
      </c>
      <c r="K25" s="30">
        <v>1073.3399999999999</v>
      </c>
      <c r="L25" s="30">
        <f t="shared" si="7"/>
        <v>12.794</v>
      </c>
      <c r="M25" s="30">
        <v>1073.3399999999999</v>
      </c>
      <c r="N25" s="31">
        <f t="shared" si="8"/>
        <v>1.1919801740361863E-2</v>
      </c>
      <c r="O25" s="32">
        <v>98.1</v>
      </c>
      <c r="P25" s="33">
        <f t="shared" si="9"/>
        <v>1.1693325507294987</v>
      </c>
      <c r="Q25" s="33">
        <f t="shared" si="10"/>
        <v>715.18810442171173</v>
      </c>
      <c r="R25" s="42">
        <f t="shared" si="11"/>
        <v>70.159953043769917</v>
      </c>
    </row>
    <row r="26" spans="1:22" ht="12.75" customHeight="1" x14ac:dyDescent="0.25">
      <c r="A26" s="595"/>
      <c r="B26" s="290">
        <v>18</v>
      </c>
      <c r="C26" s="291" t="s">
        <v>101</v>
      </c>
      <c r="D26" s="292" t="s">
        <v>47</v>
      </c>
      <c r="E26" s="217">
        <v>12</v>
      </c>
      <c r="F26" s="217"/>
      <c r="G26" s="218">
        <f t="shared" si="6"/>
        <v>9.0350000000000001</v>
      </c>
      <c r="H26" s="216">
        <v>0</v>
      </c>
      <c r="I26" s="216">
        <v>0</v>
      </c>
      <c r="J26" s="218">
        <v>9.0350000000000001</v>
      </c>
      <c r="K26" s="216">
        <v>731.56</v>
      </c>
      <c r="L26" s="218">
        <f t="shared" si="7"/>
        <v>9.0350000000000001</v>
      </c>
      <c r="M26" s="216">
        <v>731.56</v>
      </c>
      <c r="N26" s="219">
        <f t="shared" si="8"/>
        <v>1.2350319864399367E-2</v>
      </c>
      <c r="O26" s="293">
        <v>98.1</v>
      </c>
      <c r="P26" s="220">
        <f t="shared" si="9"/>
        <v>1.2115663786975779</v>
      </c>
      <c r="Q26" s="220">
        <f t="shared" si="10"/>
        <v>741.01919186396208</v>
      </c>
      <c r="R26" s="221">
        <f t="shared" si="11"/>
        <v>72.693982721854667</v>
      </c>
      <c r="V26"/>
    </row>
    <row r="27" spans="1:22" s="19" customFormat="1" ht="12.75" customHeight="1" x14ac:dyDescent="0.2">
      <c r="A27" s="595"/>
      <c r="B27" s="294">
        <v>19</v>
      </c>
      <c r="C27" s="295" t="s">
        <v>48</v>
      </c>
      <c r="D27" s="296" t="s">
        <v>31</v>
      </c>
      <c r="E27" s="297">
        <v>75</v>
      </c>
      <c r="F27" s="297">
        <v>1983</v>
      </c>
      <c r="G27" s="218">
        <f t="shared" si="6"/>
        <v>44.896999999999998</v>
      </c>
      <c r="H27" s="218">
        <v>0</v>
      </c>
      <c r="I27" s="218">
        <v>0</v>
      </c>
      <c r="J27" s="218">
        <v>44.896999999999998</v>
      </c>
      <c r="K27" s="218">
        <v>3467.27</v>
      </c>
      <c r="L27" s="218">
        <f t="shared" si="7"/>
        <v>44.896999999999998</v>
      </c>
      <c r="M27" s="218">
        <v>3467.27</v>
      </c>
      <c r="N27" s="219">
        <f t="shared" si="8"/>
        <v>1.2948804102362954E-2</v>
      </c>
      <c r="O27" s="293">
        <v>98.1</v>
      </c>
      <c r="P27" s="220">
        <f t="shared" si="9"/>
        <v>1.2702776824418058</v>
      </c>
      <c r="Q27" s="220">
        <f t="shared" si="10"/>
        <v>776.92824614177721</v>
      </c>
      <c r="R27" s="221">
        <f t="shared" si="11"/>
        <v>76.216660946508341</v>
      </c>
      <c r="S27" s="18"/>
      <c r="T27" s="18"/>
      <c r="U27" s="18"/>
    </row>
    <row r="28" spans="1:22" ht="12.75" customHeight="1" x14ac:dyDescent="0.2">
      <c r="A28" s="595"/>
      <c r="B28" s="294">
        <v>20</v>
      </c>
      <c r="C28" s="225" t="s">
        <v>99</v>
      </c>
      <c r="D28" s="59" t="s">
        <v>47</v>
      </c>
      <c r="E28" s="29">
        <v>8</v>
      </c>
      <c r="F28" s="29"/>
      <c r="G28" s="30">
        <f t="shared" si="6"/>
        <v>6.6180000000000003</v>
      </c>
      <c r="H28" s="28">
        <v>0</v>
      </c>
      <c r="I28" s="28">
        <v>0</v>
      </c>
      <c r="J28" s="30">
        <v>6.6180000000000003</v>
      </c>
      <c r="K28" s="28">
        <v>488.96</v>
      </c>
      <c r="L28" s="30">
        <f t="shared" si="7"/>
        <v>6.6180000000000003</v>
      </c>
      <c r="M28" s="28">
        <v>488.96</v>
      </c>
      <c r="N28" s="31">
        <f t="shared" si="8"/>
        <v>1.3534849476439792E-2</v>
      </c>
      <c r="O28" s="32">
        <v>98.1</v>
      </c>
      <c r="P28" s="33">
        <f t="shared" si="9"/>
        <v>1.3277687336387436</v>
      </c>
      <c r="Q28" s="33">
        <f t="shared" si="10"/>
        <v>812.09096858638748</v>
      </c>
      <c r="R28" s="42">
        <f t="shared" si="11"/>
        <v>79.666124018324609</v>
      </c>
    </row>
    <row r="29" spans="1:22" ht="12.75" customHeight="1" x14ac:dyDescent="0.2">
      <c r="A29" s="595"/>
      <c r="B29" s="294">
        <v>21</v>
      </c>
      <c r="C29" s="224" t="s">
        <v>43</v>
      </c>
      <c r="D29" s="28" t="s">
        <v>31</v>
      </c>
      <c r="E29" s="29">
        <v>8</v>
      </c>
      <c r="F29" s="29">
        <v>1966</v>
      </c>
      <c r="G29" s="30">
        <f t="shared" si="6"/>
        <v>4.88</v>
      </c>
      <c r="H29" s="30">
        <v>0</v>
      </c>
      <c r="I29" s="30">
        <v>0</v>
      </c>
      <c r="J29" s="30">
        <v>4.88</v>
      </c>
      <c r="K29" s="30">
        <v>353.96</v>
      </c>
      <c r="L29" s="30">
        <f t="shared" si="7"/>
        <v>4.88</v>
      </c>
      <c r="M29" s="30">
        <v>353.96</v>
      </c>
      <c r="N29" s="31">
        <f t="shared" si="8"/>
        <v>1.3786868572720082E-2</v>
      </c>
      <c r="O29" s="32">
        <v>98.1</v>
      </c>
      <c r="P29" s="33">
        <f t="shared" si="9"/>
        <v>1.3524918069838401</v>
      </c>
      <c r="Q29" s="33">
        <f t="shared" si="10"/>
        <v>827.21211436320493</v>
      </c>
      <c r="R29" s="42">
        <f t="shared" si="11"/>
        <v>81.149508419030411</v>
      </c>
    </row>
    <row r="30" spans="1:22" ht="12.75" customHeight="1" x14ac:dyDescent="0.2">
      <c r="A30" s="595"/>
      <c r="B30" s="294">
        <v>22</v>
      </c>
      <c r="C30" s="224" t="s">
        <v>51</v>
      </c>
      <c r="D30" s="28" t="s">
        <v>47</v>
      </c>
      <c r="E30" s="29">
        <v>17</v>
      </c>
      <c r="F30" s="29">
        <v>1973</v>
      </c>
      <c r="G30" s="30">
        <f t="shared" si="6"/>
        <v>18.887</v>
      </c>
      <c r="H30" s="30">
        <v>0</v>
      </c>
      <c r="I30" s="30">
        <v>0</v>
      </c>
      <c r="J30" s="30">
        <v>18.887</v>
      </c>
      <c r="K30" s="30">
        <v>1317.97</v>
      </c>
      <c r="L30" s="30">
        <f t="shared" si="7"/>
        <v>18.887</v>
      </c>
      <c r="M30" s="30">
        <v>1317.97</v>
      </c>
      <c r="N30" s="31">
        <f t="shared" si="8"/>
        <v>1.4330371708005493E-2</v>
      </c>
      <c r="O30" s="32">
        <v>98.1</v>
      </c>
      <c r="P30" s="33">
        <f t="shared" si="9"/>
        <v>1.4058094645553387</v>
      </c>
      <c r="Q30" s="33">
        <f t="shared" si="10"/>
        <v>859.82230248032954</v>
      </c>
      <c r="R30" s="42">
        <f t="shared" si="11"/>
        <v>84.34856787332032</v>
      </c>
    </row>
    <row r="31" spans="1:22" ht="12.75" customHeight="1" x14ac:dyDescent="0.2">
      <c r="A31" s="595"/>
      <c r="B31" s="294">
        <v>23</v>
      </c>
      <c r="C31" s="291" t="s">
        <v>60</v>
      </c>
      <c r="D31" s="292" t="s">
        <v>47</v>
      </c>
      <c r="E31" s="217">
        <v>1</v>
      </c>
      <c r="F31" s="217"/>
      <c r="G31" s="218">
        <f t="shared" si="6"/>
        <v>0.68899999999999995</v>
      </c>
      <c r="H31" s="216">
        <v>0</v>
      </c>
      <c r="I31" s="216">
        <v>0</v>
      </c>
      <c r="J31" s="218">
        <v>0.68899999999999995</v>
      </c>
      <c r="K31" s="216">
        <v>47</v>
      </c>
      <c r="L31" s="218">
        <f t="shared" si="7"/>
        <v>0.68899999999999995</v>
      </c>
      <c r="M31" s="216">
        <v>47</v>
      </c>
      <c r="N31" s="219">
        <f t="shared" si="8"/>
        <v>1.4659574468085105E-2</v>
      </c>
      <c r="O31" s="152">
        <v>98.1</v>
      </c>
      <c r="P31" s="220">
        <f t="shared" si="9"/>
        <v>1.4381042553191488</v>
      </c>
      <c r="Q31" s="220">
        <f t="shared" si="10"/>
        <v>879.57446808510633</v>
      </c>
      <c r="R31" s="221">
        <f t="shared" si="11"/>
        <v>86.286255319148921</v>
      </c>
    </row>
    <row r="32" spans="1:22" ht="12.75" customHeight="1" thickBot="1" x14ac:dyDescent="0.25">
      <c r="A32" s="596"/>
      <c r="B32" s="298">
        <v>24</v>
      </c>
      <c r="C32" s="299" t="s">
        <v>73</v>
      </c>
      <c r="D32" s="300" t="s">
        <v>47</v>
      </c>
      <c r="E32" s="260">
        <v>5</v>
      </c>
      <c r="F32" s="260"/>
      <c r="G32" s="261">
        <f t="shared" si="6"/>
        <v>5.5309999999999997</v>
      </c>
      <c r="H32" s="258">
        <v>0</v>
      </c>
      <c r="I32" s="258">
        <v>0</v>
      </c>
      <c r="J32" s="261">
        <v>5.5309999999999997</v>
      </c>
      <c r="K32" s="258">
        <v>374.02</v>
      </c>
      <c r="L32" s="261">
        <f t="shared" si="7"/>
        <v>5.5309999999999997</v>
      </c>
      <c r="M32" s="258">
        <v>374.02</v>
      </c>
      <c r="N32" s="262">
        <f t="shared" si="8"/>
        <v>1.4787979252446393E-2</v>
      </c>
      <c r="O32" s="263">
        <v>98.1</v>
      </c>
      <c r="P32" s="264">
        <f t="shared" si="9"/>
        <v>1.4507007646649912</v>
      </c>
      <c r="Q32" s="264">
        <f t="shared" si="10"/>
        <v>887.27875514678351</v>
      </c>
      <c r="R32" s="265">
        <f t="shared" si="11"/>
        <v>87.042045879899447</v>
      </c>
    </row>
    <row r="33" spans="1:18" s="19" customFormat="1" ht="12.75" customHeight="1" x14ac:dyDescent="0.2">
      <c r="A33" s="630" t="s">
        <v>83</v>
      </c>
      <c r="B33" s="245">
        <v>25</v>
      </c>
      <c r="C33" s="283" t="s">
        <v>88</v>
      </c>
      <c r="D33" s="98" t="s">
        <v>47</v>
      </c>
      <c r="E33" s="96">
        <v>20</v>
      </c>
      <c r="F33" s="96"/>
      <c r="G33" s="97">
        <f t="shared" si="6"/>
        <v>15.746</v>
      </c>
      <c r="H33" s="97">
        <v>0</v>
      </c>
      <c r="I33" s="97">
        <v>0</v>
      </c>
      <c r="J33" s="97">
        <v>15.746</v>
      </c>
      <c r="K33" s="97">
        <v>1048.6600000000001</v>
      </c>
      <c r="L33" s="97">
        <f t="shared" si="7"/>
        <v>15.746</v>
      </c>
      <c r="M33" s="97">
        <v>1048.6600000000001</v>
      </c>
      <c r="N33" s="99">
        <f t="shared" si="8"/>
        <v>1.5015352926592031E-2</v>
      </c>
      <c r="O33" s="92">
        <v>98.1</v>
      </c>
      <c r="P33" s="100">
        <f t="shared" si="9"/>
        <v>1.4730061220986781</v>
      </c>
      <c r="Q33" s="100">
        <f t="shared" si="10"/>
        <v>900.92117559552185</v>
      </c>
      <c r="R33" s="101">
        <f t="shared" si="11"/>
        <v>88.380367325920687</v>
      </c>
    </row>
    <row r="34" spans="1:18" ht="12.75" customHeight="1" x14ac:dyDescent="0.2">
      <c r="A34" s="631"/>
      <c r="B34" s="246">
        <v>26</v>
      </c>
      <c r="C34" s="228" t="s">
        <v>40</v>
      </c>
      <c r="D34" s="90" t="s">
        <v>31</v>
      </c>
      <c r="E34" s="87">
        <v>18</v>
      </c>
      <c r="F34" s="87"/>
      <c r="G34" s="89">
        <f t="shared" si="6"/>
        <v>12.597999999999999</v>
      </c>
      <c r="H34" s="89">
        <v>1.734</v>
      </c>
      <c r="I34" s="89">
        <v>0.17699999999999999</v>
      </c>
      <c r="J34" s="89">
        <v>10.686999999999999</v>
      </c>
      <c r="K34" s="90">
        <v>704.53</v>
      </c>
      <c r="L34" s="89">
        <f t="shared" si="7"/>
        <v>10.686999999999999</v>
      </c>
      <c r="M34" s="90">
        <v>704.53</v>
      </c>
      <c r="N34" s="91">
        <f t="shared" si="8"/>
        <v>1.5168977900160391E-2</v>
      </c>
      <c r="O34" s="104">
        <v>98.1</v>
      </c>
      <c r="P34" s="93">
        <f t="shared" si="9"/>
        <v>1.4880767320057342</v>
      </c>
      <c r="Q34" s="93">
        <f t="shared" si="10"/>
        <v>910.1386740096234</v>
      </c>
      <c r="R34" s="94">
        <f t="shared" si="11"/>
        <v>89.28460392034404</v>
      </c>
    </row>
    <row r="35" spans="1:18" ht="12.75" customHeight="1" x14ac:dyDescent="0.2">
      <c r="A35" s="631"/>
      <c r="B35" s="246">
        <v>27</v>
      </c>
      <c r="C35" s="240" t="s">
        <v>55</v>
      </c>
      <c r="D35" s="90" t="s">
        <v>47</v>
      </c>
      <c r="E35" s="87">
        <v>19</v>
      </c>
      <c r="F35" s="87">
        <v>1978</v>
      </c>
      <c r="G35" s="89">
        <f t="shared" si="6"/>
        <v>16.257000000000001</v>
      </c>
      <c r="H35" s="89">
        <v>0</v>
      </c>
      <c r="I35" s="89">
        <v>0</v>
      </c>
      <c r="J35" s="89">
        <v>16.257000000000001</v>
      </c>
      <c r="K35" s="89">
        <v>961.74</v>
      </c>
      <c r="L35" s="89">
        <f t="shared" si="7"/>
        <v>16.257000000000001</v>
      </c>
      <c r="M35" s="89">
        <v>961.74</v>
      </c>
      <c r="N35" s="91">
        <f t="shared" si="8"/>
        <v>1.6903736976729679E-2</v>
      </c>
      <c r="O35" s="104">
        <v>98.1</v>
      </c>
      <c r="P35" s="93">
        <f t="shared" si="9"/>
        <v>1.6582565974171815</v>
      </c>
      <c r="Q35" s="93">
        <f t="shared" si="10"/>
        <v>1014.2242186037806</v>
      </c>
      <c r="R35" s="94">
        <f t="shared" si="11"/>
        <v>99.49539584503087</v>
      </c>
    </row>
    <row r="36" spans="1:18" ht="12.75" customHeight="1" x14ac:dyDescent="0.2">
      <c r="A36" s="631"/>
      <c r="B36" s="246">
        <v>28</v>
      </c>
      <c r="C36" s="240" t="s">
        <v>52</v>
      </c>
      <c r="D36" s="90" t="s">
        <v>47</v>
      </c>
      <c r="E36" s="87">
        <v>17</v>
      </c>
      <c r="F36" s="87">
        <v>1975</v>
      </c>
      <c r="G36" s="89">
        <f t="shared" si="6"/>
        <v>22.971</v>
      </c>
      <c r="H36" s="89">
        <v>0</v>
      </c>
      <c r="I36" s="89">
        <v>0</v>
      </c>
      <c r="J36" s="89">
        <v>22.971</v>
      </c>
      <c r="K36" s="89">
        <v>1315.92</v>
      </c>
      <c r="L36" s="89">
        <f t="shared" si="7"/>
        <v>22.971</v>
      </c>
      <c r="M36" s="89">
        <v>1315.92</v>
      </c>
      <c r="N36" s="91">
        <f t="shared" si="8"/>
        <v>1.745622834214846E-2</v>
      </c>
      <c r="O36" s="104">
        <v>98.1</v>
      </c>
      <c r="P36" s="93">
        <f t="shared" si="9"/>
        <v>1.7124560003647638</v>
      </c>
      <c r="Q36" s="93">
        <f t="shared" si="10"/>
        <v>1047.3737005289076</v>
      </c>
      <c r="R36" s="94">
        <f t="shared" si="11"/>
        <v>102.74736002188584</v>
      </c>
    </row>
    <row r="37" spans="1:18" ht="13.5" customHeight="1" x14ac:dyDescent="0.2">
      <c r="A37" s="631"/>
      <c r="B37" s="246">
        <v>29</v>
      </c>
      <c r="C37" s="228" t="s">
        <v>49</v>
      </c>
      <c r="D37" s="88" t="s">
        <v>47</v>
      </c>
      <c r="E37" s="87">
        <v>7</v>
      </c>
      <c r="F37" s="87"/>
      <c r="G37" s="89">
        <f t="shared" si="6"/>
        <v>9.8810000000000002</v>
      </c>
      <c r="H37" s="90">
        <v>0</v>
      </c>
      <c r="I37" s="90">
        <v>0</v>
      </c>
      <c r="J37" s="89">
        <v>9.8810000000000002</v>
      </c>
      <c r="K37" s="90">
        <v>562.04999999999995</v>
      </c>
      <c r="L37" s="89">
        <f t="shared" si="7"/>
        <v>9.8810000000000002</v>
      </c>
      <c r="M37" s="90">
        <v>562.04999999999995</v>
      </c>
      <c r="N37" s="91">
        <f t="shared" si="8"/>
        <v>1.7580286451383331E-2</v>
      </c>
      <c r="O37" s="104">
        <v>98.1</v>
      </c>
      <c r="P37" s="93">
        <f t="shared" si="9"/>
        <v>1.7246261008807047</v>
      </c>
      <c r="Q37" s="93">
        <f t="shared" si="10"/>
        <v>1054.8171870829999</v>
      </c>
      <c r="R37" s="94">
        <f t="shared" si="11"/>
        <v>103.47756605284229</v>
      </c>
    </row>
    <row r="38" spans="1:18" ht="12.75" customHeight="1" x14ac:dyDescent="0.2">
      <c r="A38" s="631"/>
      <c r="B38" s="246">
        <v>30</v>
      </c>
      <c r="C38" s="240" t="s">
        <v>59</v>
      </c>
      <c r="D38" s="90" t="s">
        <v>47</v>
      </c>
      <c r="E38" s="87">
        <v>8</v>
      </c>
      <c r="F38" s="87">
        <v>1970</v>
      </c>
      <c r="G38" s="89">
        <f t="shared" si="6"/>
        <v>7.2809999999999997</v>
      </c>
      <c r="H38" s="89">
        <v>0</v>
      </c>
      <c r="I38" s="89">
        <v>0</v>
      </c>
      <c r="J38" s="89">
        <v>7.2809999999999997</v>
      </c>
      <c r="K38" s="89">
        <v>412.7</v>
      </c>
      <c r="L38" s="89">
        <f t="shared" si="7"/>
        <v>7.2809999999999997</v>
      </c>
      <c r="M38" s="89">
        <v>412.7</v>
      </c>
      <c r="N38" s="91">
        <f t="shared" si="8"/>
        <v>1.7642355221710686E-2</v>
      </c>
      <c r="O38" s="104">
        <v>98.1</v>
      </c>
      <c r="P38" s="93">
        <f t="shared" si="9"/>
        <v>1.7307150472498183</v>
      </c>
      <c r="Q38" s="93">
        <f t="shared" si="10"/>
        <v>1058.5413133026411</v>
      </c>
      <c r="R38" s="94">
        <f t="shared" si="11"/>
        <v>103.84290283498909</v>
      </c>
    </row>
    <row r="39" spans="1:18" ht="12.75" customHeight="1" x14ac:dyDescent="0.2">
      <c r="A39" s="631"/>
      <c r="B39" s="246">
        <v>31</v>
      </c>
      <c r="C39" s="228" t="s">
        <v>64</v>
      </c>
      <c r="D39" s="88" t="s">
        <v>47</v>
      </c>
      <c r="E39" s="87">
        <v>17</v>
      </c>
      <c r="F39" s="87"/>
      <c r="G39" s="89">
        <f t="shared" si="6"/>
        <v>13.231</v>
      </c>
      <c r="H39" s="89">
        <v>0</v>
      </c>
      <c r="I39" s="89">
        <v>0</v>
      </c>
      <c r="J39" s="89">
        <v>13.231</v>
      </c>
      <c r="K39" s="90">
        <v>744.88</v>
      </c>
      <c r="L39" s="89">
        <f t="shared" si="7"/>
        <v>13.231</v>
      </c>
      <c r="M39" s="90">
        <v>744.88</v>
      </c>
      <c r="N39" s="91">
        <f t="shared" si="8"/>
        <v>1.7762592632370313E-2</v>
      </c>
      <c r="O39" s="104">
        <v>98.1</v>
      </c>
      <c r="P39" s="93">
        <f t="shared" si="9"/>
        <v>1.7425103372355275</v>
      </c>
      <c r="Q39" s="93">
        <f t="shared" si="10"/>
        <v>1065.755557942219</v>
      </c>
      <c r="R39" s="94">
        <f t="shared" si="11"/>
        <v>104.55062023413167</v>
      </c>
    </row>
    <row r="40" spans="1:18" ht="12.75" customHeight="1" x14ac:dyDescent="0.2">
      <c r="A40" s="631"/>
      <c r="B40" s="246">
        <v>32</v>
      </c>
      <c r="C40" s="242" t="s">
        <v>86</v>
      </c>
      <c r="D40" s="144" t="s">
        <v>47</v>
      </c>
      <c r="E40" s="145">
        <v>32</v>
      </c>
      <c r="F40" s="145"/>
      <c r="G40" s="146">
        <f t="shared" si="6"/>
        <v>31.643999999999998</v>
      </c>
      <c r="H40" s="146">
        <v>0</v>
      </c>
      <c r="I40" s="146">
        <v>0</v>
      </c>
      <c r="J40" s="146">
        <v>31.643999999999998</v>
      </c>
      <c r="K40" s="146">
        <v>1770.01</v>
      </c>
      <c r="L40" s="146">
        <f t="shared" si="7"/>
        <v>31.643999999999998</v>
      </c>
      <c r="M40" s="146">
        <v>1770.01</v>
      </c>
      <c r="N40" s="147">
        <f t="shared" si="8"/>
        <v>1.787786509680736E-2</v>
      </c>
      <c r="O40" s="208">
        <v>98.1</v>
      </c>
      <c r="P40" s="148">
        <f t="shared" si="9"/>
        <v>1.753818565996802</v>
      </c>
      <c r="Q40" s="148">
        <f t="shared" si="10"/>
        <v>1072.6719058084418</v>
      </c>
      <c r="R40" s="149">
        <f t="shared" si="11"/>
        <v>105.22911395980813</v>
      </c>
    </row>
    <row r="41" spans="1:18" ht="14.25" customHeight="1" x14ac:dyDescent="0.2">
      <c r="A41" s="631"/>
      <c r="B41" s="246">
        <v>33</v>
      </c>
      <c r="C41" s="228" t="s">
        <v>72</v>
      </c>
      <c r="D41" s="88" t="s">
        <v>47</v>
      </c>
      <c r="E41" s="87">
        <v>33</v>
      </c>
      <c r="F41" s="87"/>
      <c r="G41" s="89">
        <f t="shared" si="6"/>
        <v>35.587000000000003</v>
      </c>
      <c r="H41" s="90">
        <v>0</v>
      </c>
      <c r="I41" s="89">
        <v>0</v>
      </c>
      <c r="J41" s="89">
        <v>35.587000000000003</v>
      </c>
      <c r="K41" s="90">
        <v>1981.22</v>
      </c>
      <c r="L41" s="89">
        <f t="shared" si="7"/>
        <v>35.587000000000003</v>
      </c>
      <c r="M41" s="90">
        <v>1981.22</v>
      </c>
      <c r="N41" s="91">
        <f t="shared" si="8"/>
        <v>1.7962164726784507E-2</v>
      </c>
      <c r="O41" s="104">
        <v>98.1</v>
      </c>
      <c r="P41" s="93">
        <f t="shared" si="9"/>
        <v>1.7620883596975601</v>
      </c>
      <c r="Q41" s="93">
        <f t="shared" si="10"/>
        <v>1077.7298836070704</v>
      </c>
      <c r="R41" s="94">
        <f t="shared" si="11"/>
        <v>105.72530158185361</v>
      </c>
    </row>
    <row r="42" spans="1:18" ht="12.75" customHeight="1" x14ac:dyDescent="0.2">
      <c r="A42" s="631"/>
      <c r="B42" s="246">
        <v>34</v>
      </c>
      <c r="C42" s="240" t="s">
        <v>66</v>
      </c>
      <c r="D42" s="90" t="s">
        <v>47</v>
      </c>
      <c r="E42" s="87">
        <v>45</v>
      </c>
      <c r="F42" s="87">
        <v>1972</v>
      </c>
      <c r="G42" s="89">
        <f t="shared" ref="G42:G65" si="12">H42+I42+J42</f>
        <v>28.093</v>
      </c>
      <c r="H42" s="89">
        <v>0</v>
      </c>
      <c r="I42" s="89">
        <v>0</v>
      </c>
      <c r="J42" s="89">
        <v>28.093</v>
      </c>
      <c r="K42" s="89">
        <v>1525.98</v>
      </c>
      <c r="L42" s="89">
        <f t="shared" ref="L42:L65" si="13">J42</f>
        <v>28.093</v>
      </c>
      <c r="M42" s="89">
        <v>1525.98</v>
      </c>
      <c r="N42" s="91">
        <f t="shared" ref="N42:N65" si="14">L42/M42</f>
        <v>1.8409808778620952E-2</v>
      </c>
      <c r="O42" s="104">
        <v>98.1</v>
      </c>
      <c r="P42" s="93">
        <f t="shared" ref="P42:P65" si="15">N42*O42</f>
        <v>1.8060022411827152</v>
      </c>
      <c r="Q42" s="93">
        <f t="shared" ref="Q42:Q65" si="16">N42*60*1000</f>
        <v>1104.5885267172571</v>
      </c>
      <c r="R42" s="94">
        <f t="shared" ref="R42:R65" si="17">Q42*O42/1000</f>
        <v>108.36013447096292</v>
      </c>
    </row>
    <row r="43" spans="1:18" ht="12.75" customHeight="1" x14ac:dyDescent="0.2">
      <c r="A43" s="631"/>
      <c r="B43" s="246">
        <v>35</v>
      </c>
      <c r="C43" s="243" t="s">
        <v>46</v>
      </c>
      <c r="D43" s="128" t="s">
        <v>47</v>
      </c>
      <c r="E43" s="87">
        <v>18</v>
      </c>
      <c r="F43" s="87"/>
      <c r="G43" s="89">
        <f t="shared" si="12"/>
        <v>24.481000000000002</v>
      </c>
      <c r="H43" s="89">
        <v>0</v>
      </c>
      <c r="I43" s="89">
        <v>0</v>
      </c>
      <c r="J43" s="89">
        <v>24.481000000000002</v>
      </c>
      <c r="K43" s="89">
        <v>1319.16</v>
      </c>
      <c r="L43" s="89">
        <f t="shared" si="13"/>
        <v>24.481000000000002</v>
      </c>
      <c r="M43" s="89">
        <v>1319.16</v>
      </c>
      <c r="N43" s="91">
        <f t="shared" si="14"/>
        <v>1.8558021771430303E-2</v>
      </c>
      <c r="O43" s="104">
        <v>98.1</v>
      </c>
      <c r="P43" s="93">
        <f t="shared" si="15"/>
        <v>1.8205419357773125</v>
      </c>
      <c r="Q43" s="93">
        <f t="shared" si="16"/>
        <v>1113.4813062858182</v>
      </c>
      <c r="R43" s="94">
        <f t="shared" si="17"/>
        <v>109.23251614663874</v>
      </c>
    </row>
    <row r="44" spans="1:18" ht="12.75" customHeight="1" x14ac:dyDescent="0.2">
      <c r="A44" s="631"/>
      <c r="B44" s="246">
        <v>36</v>
      </c>
      <c r="C44" s="240" t="s">
        <v>87</v>
      </c>
      <c r="D44" s="90" t="s">
        <v>47</v>
      </c>
      <c r="E44" s="87">
        <v>41</v>
      </c>
      <c r="F44" s="87"/>
      <c r="G44" s="89">
        <f t="shared" si="12"/>
        <v>23.722999999999999</v>
      </c>
      <c r="H44" s="89">
        <v>0</v>
      </c>
      <c r="I44" s="89">
        <v>0</v>
      </c>
      <c r="J44" s="89">
        <v>23.722999999999999</v>
      </c>
      <c r="K44" s="89">
        <v>1275.3499999999999</v>
      </c>
      <c r="L44" s="89">
        <f t="shared" si="13"/>
        <v>23.722999999999999</v>
      </c>
      <c r="M44" s="89">
        <v>1275.3499999999999</v>
      </c>
      <c r="N44" s="91">
        <f t="shared" si="14"/>
        <v>1.8601168306739326E-2</v>
      </c>
      <c r="O44" s="104">
        <v>98.1</v>
      </c>
      <c r="P44" s="93">
        <f t="shared" si="15"/>
        <v>1.8247746108911278</v>
      </c>
      <c r="Q44" s="93">
        <f t="shared" si="16"/>
        <v>1116.0700984043597</v>
      </c>
      <c r="R44" s="94">
        <f t="shared" si="17"/>
        <v>109.48647665346768</v>
      </c>
    </row>
    <row r="45" spans="1:18" ht="12.75" customHeight="1" x14ac:dyDescent="0.2">
      <c r="A45" s="631"/>
      <c r="B45" s="246">
        <v>37</v>
      </c>
      <c r="C45" s="228" t="s">
        <v>69</v>
      </c>
      <c r="D45" s="88" t="s">
        <v>47</v>
      </c>
      <c r="E45" s="87">
        <v>24</v>
      </c>
      <c r="F45" s="87"/>
      <c r="G45" s="89">
        <f t="shared" si="12"/>
        <v>18.233000000000001</v>
      </c>
      <c r="H45" s="89">
        <v>0.35699999999999998</v>
      </c>
      <c r="I45" s="89">
        <v>0.23699999999999999</v>
      </c>
      <c r="J45" s="89">
        <v>17.638999999999999</v>
      </c>
      <c r="K45" s="90">
        <v>940.14</v>
      </c>
      <c r="L45" s="89">
        <f t="shared" si="13"/>
        <v>17.638999999999999</v>
      </c>
      <c r="M45" s="90">
        <v>940.14</v>
      </c>
      <c r="N45" s="91">
        <f t="shared" si="14"/>
        <v>1.8762099261812069E-2</v>
      </c>
      <c r="O45" s="104">
        <v>98.1</v>
      </c>
      <c r="P45" s="93">
        <f t="shared" si="15"/>
        <v>1.8405619375837639</v>
      </c>
      <c r="Q45" s="93">
        <f t="shared" si="16"/>
        <v>1125.7259557087243</v>
      </c>
      <c r="R45" s="94">
        <f t="shared" si="17"/>
        <v>110.43371625502586</v>
      </c>
    </row>
    <row r="46" spans="1:18" ht="12.75" customHeight="1" x14ac:dyDescent="0.2">
      <c r="A46" s="631"/>
      <c r="B46" s="246">
        <v>38</v>
      </c>
      <c r="C46" s="240" t="s">
        <v>57</v>
      </c>
      <c r="D46" s="88" t="s">
        <v>47</v>
      </c>
      <c r="E46" s="87">
        <v>10</v>
      </c>
      <c r="F46" s="87">
        <v>1973</v>
      </c>
      <c r="G46" s="89">
        <f t="shared" si="12"/>
        <v>15.156000000000001</v>
      </c>
      <c r="H46" s="89">
        <v>0</v>
      </c>
      <c r="I46" s="89">
        <v>0</v>
      </c>
      <c r="J46" s="89">
        <v>15.156000000000001</v>
      </c>
      <c r="K46" s="89">
        <v>796.55</v>
      </c>
      <c r="L46" s="89">
        <f t="shared" si="13"/>
        <v>15.156000000000001</v>
      </c>
      <c r="M46" s="89">
        <v>796.55</v>
      </c>
      <c r="N46" s="91">
        <f t="shared" si="14"/>
        <v>1.9027054171112927E-2</v>
      </c>
      <c r="O46" s="104">
        <v>98.1</v>
      </c>
      <c r="P46" s="93">
        <f t="shared" si="15"/>
        <v>1.8665540141861781</v>
      </c>
      <c r="Q46" s="93">
        <f t="shared" si="16"/>
        <v>1141.6232502667756</v>
      </c>
      <c r="R46" s="94">
        <f t="shared" si="17"/>
        <v>111.99324085117067</v>
      </c>
    </row>
    <row r="47" spans="1:18" ht="12.75" customHeight="1" x14ac:dyDescent="0.2">
      <c r="A47" s="631"/>
      <c r="B47" s="289">
        <v>39</v>
      </c>
      <c r="C47" s="239" t="s">
        <v>62</v>
      </c>
      <c r="D47" s="143" t="s">
        <v>47</v>
      </c>
      <c r="E47" s="145">
        <v>10</v>
      </c>
      <c r="F47" s="145"/>
      <c r="G47" s="146">
        <f t="shared" si="12"/>
        <v>11.888</v>
      </c>
      <c r="H47" s="144">
        <v>0.10199999999999999</v>
      </c>
      <c r="I47" s="144">
        <v>9.9000000000000005E-2</v>
      </c>
      <c r="J47" s="146">
        <v>11.686999999999999</v>
      </c>
      <c r="K47" s="144">
        <v>595.69000000000005</v>
      </c>
      <c r="L47" s="146">
        <f t="shared" si="13"/>
        <v>11.686999999999999</v>
      </c>
      <c r="M47" s="144">
        <v>595.69000000000005</v>
      </c>
      <c r="N47" s="147">
        <f t="shared" si="14"/>
        <v>1.9619265053971022E-2</v>
      </c>
      <c r="O47" s="208">
        <v>98.1</v>
      </c>
      <c r="P47" s="148">
        <f t="shared" si="15"/>
        <v>1.9246499017945571</v>
      </c>
      <c r="Q47" s="148">
        <f t="shared" si="16"/>
        <v>1177.1559032382613</v>
      </c>
      <c r="R47" s="149">
        <f t="shared" si="17"/>
        <v>115.47899410767343</v>
      </c>
    </row>
    <row r="48" spans="1:18" ht="12" customHeight="1" x14ac:dyDescent="0.2">
      <c r="A48" s="631"/>
      <c r="B48" s="246">
        <v>40</v>
      </c>
      <c r="C48" s="242" t="s">
        <v>77</v>
      </c>
      <c r="D48" s="144" t="s">
        <v>47</v>
      </c>
      <c r="E48" s="145">
        <v>14</v>
      </c>
      <c r="F48" s="145">
        <v>1966</v>
      </c>
      <c r="G48" s="146">
        <f t="shared" si="12"/>
        <v>9.5960000000000001</v>
      </c>
      <c r="H48" s="146">
        <v>0</v>
      </c>
      <c r="I48" s="146">
        <v>0</v>
      </c>
      <c r="J48" s="146">
        <v>9.5960000000000001</v>
      </c>
      <c r="K48" s="146">
        <v>487.55</v>
      </c>
      <c r="L48" s="146">
        <f t="shared" si="13"/>
        <v>9.5960000000000001</v>
      </c>
      <c r="M48" s="146">
        <v>487.55</v>
      </c>
      <c r="N48" s="147">
        <f t="shared" si="14"/>
        <v>1.9682083888831914E-2</v>
      </c>
      <c r="O48" s="215">
        <v>98.1</v>
      </c>
      <c r="P48" s="148">
        <f t="shared" si="15"/>
        <v>1.9308124294944107</v>
      </c>
      <c r="Q48" s="148">
        <f t="shared" si="16"/>
        <v>1180.9250333299149</v>
      </c>
      <c r="R48" s="149">
        <f t="shared" si="17"/>
        <v>115.84874576966465</v>
      </c>
    </row>
    <row r="49" spans="1:18" ht="12" customHeight="1" x14ac:dyDescent="0.2">
      <c r="A49" s="631"/>
      <c r="B49" s="246">
        <v>41</v>
      </c>
      <c r="C49" s="240" t="s">
        <v>78</v>
      </c>
      <c r="D49" s="90" t="s">
        <v>47</v>
      </c>
      <c r="E49" s="87">
        <v>12</v>
      </c>
      <c r="F49" s="87">
        <v>1984</v>
      </c>
      <c r="G49" s="89">
        <f t="shared" si="12"/>
        <v>8.2469999999999999</v>
      </c>
      <c r="H49" s="89">
        <v>0</v>
      </c>
      <c r="I49" s="89">
        <v>0</v>
      </c>
      <c r="J49" s="89">
        <v>8.2469999999999999</v>
      </c>
      <c r="K49" s="89">
        <v>415.39</v>
      </c>
      <c r="L49" s="89">
        <f t="shared" si="13"/>
        <v>8.2469999999999999</v>
      </c>
      <c r="M49" s="89">
        <v>415.39</v>
      </c>
      <c r="N49" s="91">
        <f t="shared" si="14"/>
        <v>1.9853631526998726E-2</v>
      </c>
      <c r="O49" s="104">
        <v>98.1</v>
      </c>
      <c r="P49" s="93">
        <f t="shared" si="15"/>
        <v>1.9476412527985749</v>
      </c>
      <c r="Q49" s="93">
        <f t="shared" si="16"/>
        <v>1191.2178916199236</v>
      </c>
      <c r="R49" s="94">
        <f t="shared" si="17"/>
        <v>116.85847516791449</v>
      </c>
    </row>
    <row r="50" spans="1:18" ht="12" customHeight="1" thickBot="1" x14ac:dyDescent="0.25">
      <c r="A50" s="632"/>
      <c r="B50" s="288">
        <v>42</v>
      </c>
      <c r="C50" s="244" t="s">
        <v>58</v>
      </c>
      <c r="D50" s="108" t="s">
        <v>47</v>
      </c>
      <c r="E50" s="106">
        <v>8</v>
      </c>
      <c r="F50" s="106">
        <v>1965</v>
      </c>
      <c r="G50" s="107">
        <f t="shared" si="12"/>
        <v>8.4320000000000004</v>
      </c>
      <c r="H50" s="107">
        <v>0</v>
      </c>
      <c r="I50" s="107">
        <v>0</v>
      </c>
      <c r="J50" s="107">
        <v>8.4320000000000004</v>
      </c>
      <c r="K50" s="107">
        <v>398.85</v>
      </c>
      <c r="L50" s="107">
        <f t="shared" si="13"/>
        <v>8.4320000000000004</v>
      </c>
      <c r="M50" s="107">
        <v>398.85</v>
      </c>
      <c r="N50" s="109">
        <f t="shared" si="14"/>
        <v>2.1140779741757553E-2</v>
      </c>
      <c r="O50" s="179">
        <v>98.1</v>
      </c>
      <c r="P50" s="110">
        <f t="shared" si="15"/>
        <v>2.0739104926664158</v>
      </c>
      <c r="Q50" s="110">
        <f t="shared" si="16"/>
        <v>1268.4467845054533</v>
      </c>
      <c r="R50" s="111">
        <f t="shared" si="17"/>
        <v>124.43462955998496</v>
      </c>
    </row>
    <row r="51" spans="1:18" ht="12" customHeight="1" x14ac:dyDescent="0.2">
      <c r="A51" s="588" t="s">
        <v>84</v>
      </c>
      <c r="B51" s="305">
        <v>43</v>
      </c>
      <c r="C51" s="306" t="s">
        <v>54</v>
      </c>
      <c r="D51" s="112" t="s">
        <v>47</v>
      </c>
      <c r="E51" s="43">
        <v>18</v>
      </c>
      <c r="F51" s="43"/>
      <c r="G51" s="113">
        <f t="shared" si="12"/>
        <v>17.094999999999999</v>
      </c>
      <c r="H51" s="113">
        <v>0</v>
      </c>
      <c r="I51" s="113">
        <v>0</v>
      </c>
      <c r="J51" s="113">
        <v>17.094999999999999</v>
      </c>
      <c r="K51" s="114">
        <v>801.57</v>
      </c>
      <c r="L51" s="113">
        <f t="shared" si="13"/>
        <v>17.094999999999999</v>
      </c>
      <c r="M51" s="114">
        <v>801.57</v>
      </c>
      <c r="N51" s="115">
        <f t="shared" si="14"/>
        <v>2.1326895966665416E-2</v>
      </c>
      <c r="O51" s="307">
        <v>98.1</v>
      </c>
      <c r="P51" s="116">
        <f t="shared" si="15"/>
        <v>2.0921684943298771</v>
      </c>
      <c r="Q51" s="116">
        <f t="shared" si="16"/>
        <v>1279.6137579999249</v>
      </c>
      <c r="R51" s="117">
        <f t="shared" si="17"/>
        <v>125.53010965979263</v>
      </c>
    </row>
    <row r="52" spans="1:18" ht="12" customHeight="1" x14ac:dyDescent="0.2">
      <c r="A52" s="589"/>
      <c r="B52" s="256">
        <v>44</v>
      </c>
      <c r="C52" s="250" t="s">
        <v>76</v>
      </c>
      <c r="D52" s="44" t="s">
        <v>47</v>
      </c>
      <c r="E52" s="45">
        <v>4</v>
      </c>
      <c r="F52" s="45">
        <v>1973</v>
      </c>
      <c r="G52" s="46">
        <f t="shared" si="12"/>
        <v>3.762</v>
      </c>
      <c r="H52" s="46">
        <v>0</v>
      </c>
      <c r="I52" s="46">
        <v>0</v>
      </c>
      <c r="J52" s="46">
        <v>3.762</v>
      </c>
      <c r="K52" s="46">
        <v>174.77</v>
      </c>
      <c r="L52" s="46">
        <f t="shared" si="13"/>
        <v>3.762</v>
      </c>
      <c r="M52" s="46">
        <v>174.77</v>
      </c>
      <c r="N52" s="47">
        <f t="shared" si="14"/>
        <v>2.1525433426789493E-2</v>
      </c>
      <c r="O52" s="48">
        <v>98.1</v>
      </c>
      <c r="P52" s="49">
        <f t="shared" si="15"/>
        <v>2.1116450191680491</v>
      </c>
      <c r="Q52" s="49">
        <f t="shared" si="16"/>
        <v>1291.5260056073696</v>
      </c>
      <c r="R52" s="51">
        <f t="shared" si="17"/>
        <v>126.69870115008295</v>
      </c>
    </row>
    <row r="53" spans="1:18" ht="12" customHeight="1" x14ac:dyDescent="0.2">
      <c r="A53" s="589"/>
      <c r="B53" s="256">
        <v>45</v>
      </c>
      <c r="C53" s="251" t="s">
        <v>56</v>
      </c>
      <c r="D53" s="50" t="s">
        <v>47</v>
      </c>
      <c r="E53" s="45">
        <v>11</v>
      </c>
      <c r="F53" s="45"/>
      <c r="G53" s="46">
        <f t="shared" si="12"/>
        <v>14.548</v>
      </c>
      <c r="H53" s="44">
        <v>0</v>
      </c>
      <c r="I53" s="44">
        <v>0</v>
      </c>
      <c r="J53" s="46">
        <v>14.548</v>
      </c>
      <c r="K53" s="44">
        <v>669.02</v>
      </c>
      <c r="L53" s="46">
        <f t="shared" si="13"/>
        <v>14.548</v>
      </c>
      <c r="M53" s="44">
        <v>669.02</v>
      </c>
      <c r="N53" s="47">
        <f t="shared" si="14"/>
        <v>2.1745239305252458E-2</v>
      </c>
      <c r="O53" s="48">
        <v>98.1</v>
      </c>
      <c r="P53" s="49">
        <f t="shared" si="15"/>
        <v>2.133207975845266</v>
      </c>
      <c r="Q53" s="49">
        <f t="shared" si="16"/>
        <v>1304.7143583151476</v>
      </c>
      <c r="R53" s="51">
        <f t="shared" si="17"/>
        <v>127.99247855071597</v>
      </c>
    </row>
    <row r="54" spans="1:18" ht="12" customHeight="1" x14ac:dyDescent="0.2">
      <c r="A54" s="589"/>
      <c r="B54" s="256">
        <v>46</v>
      </c>
      <c r="C54" s="250" t="s">
        <v>79</v>
      </c>
      <c r="D54" s="44" t="s">
        <v>47</v>
      </c>
      <c r="E54" s="45">
        <v>16</v>
      </c>
      <c r="F54" s="45">
        <v>1978</v>
      </c>
      <c r="G54" s="46">
        <f t="shared" si="12"/>
        <v>10.824</v>
      </c>
      <c r="H54" s="46">
        <v>0</v>
      </c>
      <c r="I54" s="46">
        <v>0</v>
      </c>
      <c r="J54" s="46">
        <v>10.824</v>
      </c>
      <c r="K54" s="46">
        <v>492.25</v>
      </c>
      <c r="L54" s="46">
        <f t="shared" si="13"/>
        <v>10.824</v>
      </c>
      <c r="M54" s="46">
        <v>492.25</v>
      </c>
      <c r="N54" s="47">
        <f t="shared" si="14"/>
        <v>2.1988826815642459E-2</v>
      </c>
      <c r="O54" s="48">
        <v>98.1</v>
      </c>
      <c r="P54" s="49">
        <f t="shared" si="15"/>
        <v>2.1571039106145253</v>
      </c>
      <c r="Q54" s="49">
        <f t="shared" si="16"/>
        <v>1319.3296089385476</v>
      </c>
      <c r="R54" s="51">
        <f t="shared" si="17"/>
        <v>129.4262346368715</v>
      </c>
    </row>
    <row r="55" spans="1:18" ht="12" customHeight="1" x14ac:dyDescent="0.2">
      <c r="A55" s="589"/>
      <c r="B55" s="256">
        <v>47</v>
      </c>
      <c r="C55" s="250" t="s">
        <v>68</v>
      </c>
      <c r="D55" s="44" t="s">
        <v>47</v>
      </c>
      <c r="E55" s="45">
        <v>7</v>
      </c>
      <c r="F55" s="45">
        <v>1984</v>
      </c>
      <c r="G55" s="46">
        <f t="shared" si="12"/>
        <v>6.6589999999999998</v>
      </c>
      <c r="H55" s="46">
        <v>0</v>
      </c>
      <c r="I55" s="46">
        <v>0</v>
      </c>
      <c r="J55" s="46">
        <v>6.6589999999999998</v>
      </c>
      <c r="K55" s="46">
        <v>300.69</v>
      </c>
      <c r="L55" s="46">
        <f t="shared" si="13"/>
        <v>6.6589999999999998</v>
      </c>
      <c r="M55" s="46">
        <v>300.69</v>
      </c>
      <c r="N55" s="47">
        <f t="shared" si="14"/>
        <v>2.2145731484252886E-2</v>
      </c>
      <c r="O55" s="48">
        <v>98.1</v>
      </c>
      <c r="P55" s="49">
        <f t="shared" si="15"/>
        <v>2.1724962586052081</v>
      </c>
      <c r="Q55" s="131">
        <f t="shared" si="16"/>
        <v>1328.7438890551732</v>
      </c>
      <c r="R55" s="51">
        <f t="shared" si="17"/>
        <v>130.34977551631249</v>
      </c>
    </row>
    <row r="56" spans="1:18" ht="12" customHeight="1" x14ac:dyDescent="0.2">
      <c r="A56" s="589"/>
      <c r="B56" s="256">
        <v>48</v>
      </c>
      <c r="C56" s="250" t="s">
        <v>61</v>
      </c>
      <c r="D56" s="44" t="s">
        <v>47</v>
      </c>
      <c r="E56" s="45">
        <v>7</v>
      </c>
      <c r="F56" s="45"/>
      <c r="G56" s="46">
        <f t="shared" si="12"/>
        <v>9.427999999999999</v>
      </c>
      <c r="H56" s="44">
        <v>0</v>
      </c>
      <c r="I56" s="46">
        <v>0.94699999999999995</v>
      </c>
      <c r="J56" s="46">
        <v>8.4809999999999999</v>
      </c>
      <c r="K56" s="44">
        <v>374.68</v>
      </c>
      <c r="L56" s="46">
        <f t="shared" si="13"/>
        <v>8.4809999999999999</v>
      </c>
      <c r="M56" s="44">
        <v>374.68</v>
      </c>
      <c r="N56" s="47">
        <f t="shared" si="14"/>
        <v>2.2635315469200383E-2</v>
      </c>
      <c r="O56" s="48">
        <v>98.1</v>
      </c>
      <c r="P56" s="49">
        <f t="shared" si="15"/>
        <v>2.2205244475285575</v>
      </c>
      <c r="Q56" s="49">
        <f t="shared" si="16"/>
        <v>1358.118928152023</v>
      </c>
      <c r="R56" s="51">
        <f t="shared" si="17"/>
        <v>133.23146685171346</v>
      </c>
    </row>
    <row r="57" spans="1:18" ht="12" customHeight="1" x14ac:dyDescent="0.2">
      <c r="A57" s="589"/>
      <c r="B57" s="256">
        <v>49</v>
      </c>
      <c r="C57" s="251" t="s">
        <v>70</v>
      </c>
      <c r="D57" s="50" t="s">
        <v>47</v>
      </c>
      <c r="E57" s="45">
        <v>7</v>
      </c>
      <c r="F57" s="45"/>
      <c r="G57" s="46">
        <f t="shared" si="12"/>
        <v>7.8860000000000001</v>
      </c>
      <c r="H57" s="44">
        <v>0</v>
      </c>
      <c r="I57" s="44">
        <v>0</v>
      </c>
      <c r="J57" s="46">
        <v>7.8860000000000001</v>
      </c>
      <c r="K57" s="44">
        <v>341.47</v>
      </c>
      <c r="L57" s="46">
        <f t="shared" si="13"/>
        <v>7.8860000000000001</v>
      </c>
      <c r="M57" s="44">
        <v>341.47</v>
      </c>
      <c r="N57" s="47">
        <f t="shared" si="14"/>
        <v>2.3094268896242713E-2</v>
      </c>
      <c r="O57" s="48">
        <v>98.1</v>
      </c>
      <c r="P57" s="49">
        <f t="shared" si="15"/>
        <v>2.2655477787214102</v>
      </c>
      <c r="Q57" s="49">
        <f t="shared" si="16"/>
        <v>1385.6561337745627</v>
      </c>
      <c r="R57" s="51">
        <f t="shared" si="17"/>
        <v>135.9328667232846</v>
      </c>
    </row>
    <row r="58" spans="1:18" ht="12" customHeight="1" x14ac:dyDescent="0.2">
      <c r="A58" s="589"/>
      <c r="B58" s="256">
        <v>50</v>
      </c>
      <c r="C58" s="250" t="s">
        <v>75</v>
      </c>
      <c r="D58" s="44" t="s">
        <v>47</v>
      </c>
      <c r="E58" s="45">
        <v>8</v>
      </c>
      <c r="F58" s="45">
        <v>1966</v>
      </c>
      <c r="G58" s="46">
        <f t="shared" si="12"/>
        <v>8.3360000000000003</v>
      </c>
      <c r="H58" s="46">
        <v>0</v>
      </c>
      <c r="I58" s="46">
        <v>0</v>
      </c>
      <c r="J58" s="46">
        <v>8.3360000000000003</v>
      </c>
      <c r="K58" s="46">
        <v>350.82</v>
      </c>
      <c r="L58" s="46">
        <f t="shared" si="13"/>
        <v>8.3360000000000003</v>
      </c>
      <c r="M58" s="46">
        <v>350.82</v>
      </c>
      <c r="N58" s="47">
        <f t="shared" si="14"/>
        <v>2.376147312011858E-2</v>
      </c>
      <c r="O58" s="48">
        <v>98.1</v>
      </c>
      <c r="P58" s="49">
        <f t="shared" si="15"/>
        <v>2.3310005130836324</v>
      </c>
      <c r="Q58" s="49">
        <f t="shared" si="16"/>
        <v>1425.6883872071148</v>
      </c>
      <c r="R58" s="51">
        <f t="shared" si="17"/>
        <v>139.86003078501795</v>
      </c>
    </row>
    <row r="59" spans="1:18" ht="14.25" customHeight="1" x14ac:dyDescent="0.2">
      <c r="A59" s="589"/>
      <c r="B59" s="256">
        <v>51</v>
      </c>
      <c r="C59" s="251" t="s">
        <v>67</v>
      </c>
      <c r="D59" s="50" t="s">
        <v>47</v>
      </c>
      <c r="E59" s="45">
        <v>1</v>
      </c>
      <c r="F59" s="45"/>
      <c r="G59" s="46">
        <f t="shared" si="12"/>
        <v>1.4590000000000001</v>
      </c>
      <c r="H59" s="44">
        <v>0</v>
      </c>
      <c r="I59" s="44">
        <v>0</v>
      </c>
      <c r="J59" s="46">
        <v>1.4590000000000001</v>
      </c>
      <c r="K59" s="44">
        <v>60.09</v>
      </c>
      <c r="L59" s="46">
        <f t="shared" si="13"/>
        <v>1.4590000000000001</v>
      </c>
      <c r="M59" s="44">
        <v>60.09</v>
      </c>
      <c r="N59" s="47">
        <f t="shared" si="14"/>
        <v>2.4280246297220837E-2</v>
      </c>
      <c r="O59" s="48">
        <v>98.1</v>
      </c>
      <c r="P59" s="49">
        <f t="shared" si="15"/>
        <v>2.3818921617573641</v>
      </c>
      <c r="Q59" s="49">
        <f t="shared" si="16"/>
        <v>1456.8147778332502</v>
      </c>
      <c r="R59" s="51">
        <f t="shared" si="17"/>
        <v>142.91352970544185</v>
      </c>
    </row>
    <row r="60" spans="1:18" ht="13.5" customHeight="1" x14ac:dyDescent="0.2">
      <c r="A60" s="589"/>
      <c r="B60" s="256">
        <v>52</v>
      </c>
      <c r="C60" s="251" t="s">
        <v>74</v>
      </c>
      <c r="D60" s="50" t="s">
        <v>47</v>
      </c>
      <c r="E60" s="45">
        <v>7</v>
      </c>
      <c r="F60" s="45"/>
      <c r="G60" s="46">
        <f t="shared" si="12"/>
        <v>7.5860000000000003</v>
      </c>
      <c r="H60" s="44">
        <v>0</v>
      </c>
      <c r="I60" s="44">
        <v>0</v>
      </c>
      <c r="J60" s="46">
        <v>7.5860000000000003</v>
      </c>
      <c r="K60" s="44">
        <v>308.89</v>
      </c>
      <c r="L60" s="46">
        <f t="shared" si="13"/>
        <v>7.5860000000000003</v>
      </c>
      <c r="M60" s="44">
        <v>308.89</v>
      </c>
      <c r="N60" s="47">
        <f t="shared" si="14"/>
        <v>2.4558904464372432E-2</v>
      </c>
      <c r="O60" s="48">
        <v>98.1</v>
      </c>
      <c r="P60" s="49">
        <f t="shared" si="15"/>
        <v>2.4092285279549355</v>
      </c>
      <c r="Q60" s="49">
        <f t="shared" si="16"/>
        <v>1473.534267862346</v>
      </c>
      <c r="R60" s="51">
        <f t="shared" si="17"/>
        <v>144.55371167729615</v>
      </c>
    </row>
    <row r="61" spans="1:18" ht="13.5" customHeight="1" x14ac:dyDescent="0.2">
      <c r="A61" s="589"/>
      <c r="B61" s="256">
        <v>53</v>
      </c>
      <c r="C61" s="252" t="s">
        <v>63</v>
      </c>
      <c r="D61" s="50" t="s">
        <v>47</v>
      </c>
      <c r="E61" s="209">
        <v>11</v>
      </c>
      <c r="F61" s="209"/>
      <c r="G61" s="46">
        <f t="shared" si="12"/>
        <v>17.087</v>
      </c>
      <c r="H61" s="211">
        <v>0</v>
      </c>
      <c r="I61" s="211">
        <v>0</v>
      </c>
      <c r="J61" s="210">
        <v>17.087</v>
      </c>
      <c r="K61" s="211">
        <v>687.63</v>
      </c>
      <c r="L61" s="210">
        <f t="shared" si="13"/>
        <v>17.087</v>
      </c>
      <c r="M61" s="211">
        <v>687.63</v>
      </c>
      <c r="N61" s="212">
        <f t="shared" si="14"/>
        <v>2.4849119439233309E-2</v>
      </c>
      <c r="O61" s="48">
        <v>98.1</v>
      </c>
      <c r="P61" s="49">
        <f t="shared" si="15"/>
        <v>2.4376986169887873</v>
      </c>
      <c r="Q61" s="213">
        <f t="shared" si="16"/>
        <v>1490.9471663539987</v>
      </c>
      <c r="R61" s="51">
        <f t="shared" si="17"/>
        <v>146.26191701932726</v>
      </c>
    </row>
    <row r="62" spans="1:18" ht="13.5" customHeight="1" x14ac:dyDescent="0.2">
      <c r="A62" s="589"/>
      <c r="B62" s="256">
        <v>54</v>
      </c>
      <c r="C62" s="252" t="s">
        <v>100</v>
      </c>
      <c r="D62" s="50" t="s">
        <v>47</v>
      </c>
      <c r="E62" s="209">
        <v>6</v>
      </c>
      <c r="F62" s="209"/>
      <c r="G62" s="46">
        <f t="shared" si="12"/>
        <v>5.82</v>
      </c>
      <c r="H62" s="211">
        <v>0</v>
      </c>
      <c r="I62" s="211">
        <v>0</v>
      </c>
      <c r="J62" s="210">
        <v>5.82</v>
      </c>
      <c r="K62" s="211">
        <v>220.29</v>
      </c>
      <c r="L62" s="210">
        <f t="shared" si="13"/>
        <v>5.82</v>
      </c>
      <c r="M62" s="211">
        <v>220.29</v>
      </c>
      <c r="N62" s="212">
        <f t="shared" si="14"/>
        <v>2.6419719460710884E-2</v>
      </c>
      <c r="O62" s="48">
        <v>98.1</v>
      </c>
      <c r="P62" s="213">
        <f t="shared" si="15"/>
        <v>2.5917744790957378</v>
      </c>
      <c r="Q62" s="213">
        <f t="shared" si="16"/>
        <v>1585.1831676426532</v>
      </c>
      <c r="R62" s="214">
        <f t="shared" si="17"/>
        <v>155.50646874574426</v>
      </c>
    </row>
    <row r="63" spans="1:18" ht="13.5" customHeight="1" x14ac:dyDescent="0.2">
      <c r="A63" s="589"/>
      <c r="B63" s="256">
        <v>55</v>
      </c>
      <c r="C63" s="253" t="s">
        <v>65</v>
      </c>
      <c r="D63" s="44" t="s">
        <v>47</v>
      </c>
      <c r="E63" s="209">
        <v>6</v>
      </c>
      <c r="F63" s="209">
        <v>1971</v>
      </c>
      <c r="G63" s="46">
        <f t="shared" si="12"/>
        <v>8.74</v>
      </c>
      <c r="H63" s="210">
        <v>0</v>
      </c>
      <c r="I63" s="210">
        <v>0</v>
      </c>
      <c r="J63" s="210">
        <v>8.74</v>
      </c>
      <c r="K63" s="210">
        <v>328.45</v>
      </c>
      <c r="L63" s="210">
        <f t="shared" si="13"/>
        <v>8.74</v>
      </c>
      <c r="M63" s="210">
        <v>328.45</v>
      </c>
      <c r="N63" s="212">
        <f t="shared" si="14"/>
        <v>2.6609834069112499E-2</v>
      </c>
      <c r="O63" s="48">
        <v>98.1</v>
      </c>
      <c r="P63" s="213">
        <f t="shared" si="15"/>
        <v>2.6104247221799359</v>
      </c>
      <c r="Q63" s="213">
        <f t="shared" si="16"/>
        <v>1596.59004414675</v>
      </c>
      <c r="R63" s="214">
        <f t="shared" si="17"/>
        <v>156.62548333079616</v>
      </c>
    </row>
    <row r="64" spans="1:18" ht="13.5" customHeight="1" x14ac:dyDescent="0.2">
      <c r="A64" s="589"/>
      <c r="B64" s="256">
        <v>56</v>
      </c>
      <c r="C64" s="252" t="s">
        <v>102</v>
      </c>
      <c r="D64" s="50" t="s">
        <v>47</v>
      </c>
      <c r="E64" s="209">
        <v>12</v>
      </c>
      <c r="F64" s="209"/>
      <c r="G64" s="46">
        <f t="shared" si="12"/>
        <v>14.574999999999999</v>
      </c>
      <c r="H64" s="211">
        <v>0</v>
      </c>
      <c r="I64" s="211">
        <v>0</v>
      </c>
      <c r="J64" s="210">
        <v>14.574999999999999</v>
      </c>
      <c r="K64" s="211">
        <v>544.66</v>
      </c>
      <c r="L64" s="210">
        <f t="shared" si="13"/>
        <v>14.574999999999999</v>
      </c>
      <c r="M64" s="211">
        <v>544.66</v>
      </c>
      <c r="N64" s="212">
        <f t="shared" si="14"/>
        <v>2.6759813461609078E-2</v>
      </c>
      <c r="O64" s="48">
        <v>98.1</v>
      </c>
      <c r="P64" s="213">
        <f t="shared" si="15"/>
        <v>2.6251377005838505</v>
      </c>
      <c r="Q64" s="213">
        <f t="shared" si="16"/>
        <v>1605.5888076965448</v>
      </c>
      <c r="R64" s="214">
        <f t="shared" si="17"/>
        <v>157.50826203503104</v>
      </c>
    </row>
    <row r="65" spans="1:18" ht="12.75" customHeight="1" thickBot="1" x14ac:dyDescent="0.25">
      <c r="A65" s="590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12"/>
        <v>4.444</v>
      </c>
      <c r="H65" s="54">
        <v>0</v>
      </c>
      <c r="I65" s="54">
        <v>0</v>
      </c>
      <c r="J65" s="54">
        <v>4.444</v>
      </c>
      <c r="K65" s="54">
        <v>108.3</v>
      </c>
      <c r="L65" s="54">
        <f t="shared" si="13"/>
        <v>4.444</v>
      </c>
      <c r="M65" s="54">
        <v>108.3</v>
      </c>
      <c r="N65" s="55">
        <f t="shared" si="14"/>
        <v>4.1034164358264083E-2</v>
      </c>
      <c r="O65" s="56">
        <v>98.1</v>
      </c>
      <c r="P65" s="57">
        <f t="shared" si="15"/>
        <v>4.0254515235457067</v>
      </c>
      <c r="Q65" s="57">
        <f t="shared" si="16"/>
        <v>2462.0498614958447</v>
      </c>
      <c r="R65" s="58">
        <f t="shared" si="17"/>
        <v>241.52709141274235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106.23368085780155</v>
      </c>
    </row>
  </sheetData>
  <sortState xmlns:xlrd2="http://schemas.microsoft.com/office/spreadsheetml/2017/richdata2" ref="B10:R65">
    <sortCondition ref="N10:N65"/>
  </sortState>
  <mergeCells count="23">
    <mergeCell ref="Q5:Q6"/>
    <mergeCell ref="R5:R6"/>
    <mergeCell ref="G5:J5"/>
    <mergeCell ref="K5:K6"/>
    <mergeCell ref="L5:L6"/>
    <mergeCell ref="M5:M6"/>
    <mergeCell ref="N5:N6"/>
    <mergeCell ref="O5:O6"/>
    <mergeCell ref="A51:A65"/>
    <mergeCell ref="A33:A50"/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P5:P6"/>
    <mergeCell ref="A9:A22"/>
    <mergeCell ref="A23:A3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F18D-4C07-4FC3-AC8C-3AAEB446E0C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879D1-B558-411F-8B43-F8728F34374C}">
  <dimension ref="A1:V1048575"/>
  <sheetViews>
    <sheetView workbookViewId="0">
      <selection activeCell="J2" sqref="J2"/>
    </sheetView>
  </sheetViews>
  <sheetFormatPr defaultRowHeight="11.25" x14ac:dyDescent="0.2"/>
  <cols>
    <col min="1" max="1" width="12.7109375" style="1" customWidth="1"/>
    <col min="2" max="2" width="4.5703125" style="20" customWidth="1"/>
    <col min="3" max="3" width="21.7109375" style="26" customWidth="1"/>
    <col min="4" max="4" width="20.570312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96</v>
      </c>
      <c r="B2" s="611"/>
      <c r="C2" s="611"/>
      <c r="D2" s="611"/>
      <c r="E2" s="611"/>
      <c r="F2" s="612"/>
      <c r="G2" s="155">
        <v>-2.2999999999999998</v>
      </c>
      <c r="H2" s="2" t="s">
        <v>1</v>
      </c>
      <c r="J2" s="119"/>
    </row>
    <row r="3" spans="1:18" ht="18.75" customHeight="1" thickBot="1" x14ac:dyDescent="0.25">
      <c r="A3" s="613" t="s">
        <v>97</v>
      </c>
      <c r="B3" s="613"/>
      <c r="C3" s="613"/>
      <c r="D3" s="613"/>
      <c r="E3" s="613"/>
      <c r="F3" s="613"/>
      <c r="G3" s="4">
        <v>629.29999999999995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98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22.5" customHeight="1" x14ac:dyDescent="0.2">
      <c r="A9" s="625" t="s">
        <v>81</v>
      </c>
      <c r="B9" s="125">
        <v>1</v>
      </c>
      <c r="C9" s="156" t="s">
        <v>41</v>
      </c>
      <c r="D9" s="156" t="s">
        <v>31</v>
      </c>
      <c r="E9" s="157">
        <v>75</v>
      </c>
      <c r="F9" s="157">
        <v>1990</v>
      </c>
      <c r="G9" s="62">
        <f t="shared" ref="G9:G40" si="0">H9+I9+J9</f>
        <v>49.150000000000006</v>
      </c>
      <c r="H9" s="62">
        <v>3.7229999999999999</v>
      </c>
      <c r="I9" s="62">
        <v>10.355</v>
      </c>
      <c r="J9" s="62">
        <v>35.072000000000003</v>
      </c>
      <c r="K9" s="62">
        <v>3530.28</v>
      </c>
      <c r="L9" s="62">
        <f t="shared" ref="L9:L40" si="1">J9</f>
        <v>35.072000000000003</v>
      </c>
      <c r="M9" s="62">
        <v>3530.28</v>
      </c>
      <c r="N9" s="64">
        <f t="shared" ref="N9:N40" si="2">L9/M9</f>
        <v>9.9346227494702972E-3</v>
      </c>
      <c r="O9" s="82">
        <v>98.1</v>
      </c>
      <c r="P9" s="65">
        <f t="shared" ref="P9:P40" si="3">N9*O9</f>
        <v>0.97458649172303613</v>
      </c>
      <c r="Q9" s="65">
        <f t="shared" ref="Q9:Q40" si="4">N9*60*1000</f>
        <v>596.07736496821781</v>
      </c>
      <c r="R9" s="66">
        <f t="shared" ref="R9:R40" si="5">Q9*O9/1000</f>
        <v>58.475189503382161</v>
      </c>
    </row>
    <row r="10" spans="1:18" ht="21.75" customHeight="1" x14ac:dyDescent="0.2">
      <c r="A10" s="626"/>
      <c r="B10" s="126">
        <v>2</v>
      </c>
      <c r="C10" s="67" t="s">
        <v>30</v>
      </c>
      <c r="D10" s="67" t="s">
        <v>31</v>
      </c>
      <c r="E10" s="68">
        <v>19</v>
      </c>
      <c r="F10" s="68">
        <v>1986</v>
      </c>
      <c r="G10" s="69">
        <f t="shared" si="0"/>
        <v>11.567</v>
      </c>
      <c r="H10" s="69">
        <v>0</v>
      </c>
      <c r="I10" s="69">
        <v>0</v>
      </c>
      <c r="J10" s="69">
        <v>11.567</v>
      </c>
      <c r="K10" s="69">
        <v>1120.5999999999999</v>
      </c>
      <c r="L10" s="69">
        <f t="shared" si="1"/>
        <v>11.567</v>
      </c>
      <c r="M10" s="69">
        <v>1120.5999999999999</v>
      </c>
      <c r="N10" s="70">
        <f t="shared" si="2"/>
        <v>1.0322148848830984E-2</v>
      </c>
      <c r="O10" s="84">
        <v>98.1</v>
      </c>
      <c r="P10" s="71">
        <f t="shared" si="3"/>
        <v>1.0126028020703195</v>
      </c>
      <c r="Q10" s="71">
        <f t="shared" si="4"/>
        <v>619.3289309298591</v>
      </c>
      <c r="R10" s="72">
        <f t="shared" si="5"/>
        <v>60.75616812421918</v>
      </c>
    </row>
    <row r="11" spans="1:18" ht="21" customHeight="1" x14ac:dyDescent="0.2">
      <c r="A11" s="626"/>
      <c r="B11" s="126">
        <v>3</v>
      </c>
      <c r="C11" s="73" t="s">
        <v>50</v>
      </c>
      <c r="D11" s="67" t="s">
        <v>31</v>
      </c>
      <c r="E11" s="68">
        <v>6</v>
      </c>
      <c r="F11" s="68"/>
      <c r="G11" s="69">
        <f t="shared" si="0"/>
        <v>2.9009999999999998</v>
      </c>
      <c r="H11" s="69">
        <v>0</v>
      </c>
      <c r="I11" s="69">
        <v>0</v>
      </c>
      <c r="J11" s="69">
        <v>2.9009999999999998</v>
      </c>
      <c r="K11" s="69">
        <v>266.81</v>
      </c>
      <c r="L11" s="69">
        <f t="shared" si="1"/>
        <v>2.9009999999999998</v>
      </c>
      <c r="M11" s="69">
        <v>266.81</v>
      </c>
      <c r="N11" s="70">
        <f t="shared" si="2"/>
        <v>1.0872905813125444E-2</v>
      </c>
      <c r="O11" s="84">
        <v>98.1</v>
      </c>
      <c r="P11" s="71">
        <f t="shared" si="3"/>
        <v>1.066632060267606</v>
      </c>
      <c r="Q11" s="71">
        <f t="shared" si="4"/>
        <v>652.37434878752663</v>
      </c>
      <c r="R11" s="72">
        <f t="shared" si="5"/>
        <v>63.997923616056362</v>
      </c>
    </row>
    <row r="12" spans="1:18" ht="22.5" customHeight="1" x14ac:dyDescent="0.2">
      <c r="A12" s="626"/>
      <c r="B12" s="222">
        <v>4</v>
      </c>
      <c r="C12" s="73" t="s">
        <v>32</v>
      </c>
      <c r="D12" s="73" t="s">
        <v>31</v>
      </c>
      <c r="E12" s="68">
        <v>85</v>
      </c>
      <c r="F12" s="68">
        <v>1969</v>
      </c>
      <c r="G12" s="69">
        <f t="shared" si="0"/>
        <v>41.841000000000001</v>
      </c>
      <c r="H12" s="69">
        <v>0</v>
      </c>
      <c r="I12" s="69">
        <v>0</v>
      </c>
      <c r="J12" s="69">
        <v>41.841000000000001</v>
      </c>
      <c r="K12" s="69">
        <v>3845.22</v>
      </c>
      <c r="L12" s="69">
        <f t="shared" si="1"/>
        <v>41.841000000000001</v>
      </c>
      <c r="M12" s="69">
        <v>3845.22</v>
      </c>
      <c r="N12" s="70">
        <f t="shared" si="2"/>
        <v>1.0881301980120774E-2</v>
      </c>
      <c r="O12" s="84">
        <v>98.1</v>
      </c>
      <c r="P12" s="71">
        <f t="shared" si="3"/>
        <v>1.0674557242498479</v>
      </c>
      <c r="Q12" s="71">
        <f t="shared" si="4"/>
        <v>652.87811880724644</v>
      </c>
      <c r="R12" s="72">
        <f t="shared" si="5"/>
        <v>64.047343454990866</v>
      </c>
    </row>
    <row r="13" spans="1:18" ht="20.25" customHeight="1" x14ac:dyDescent="0.2">
      <c r="A13" s="626"/>
      <c r="B13" s="126">
        <v>5</v>
      </c>
      <c r="C13" s="67" t="s">
        <v>89</v>
      </c>
      <c r="D13" s="67" t="s">
        <v>31</v>
      </c>
      <c r="E13" s="68">
        <v>24</v>
      </c>
      <c r="F13" s="68"/>
      <c r="G13" s="69">
        <f t="shared" si="0"/>
        <v>14.422000000000001</v>
      </c>
      <c r="H13" s="69">
        <v>0</v>
      </c>
      <c r="I13" s="69">
        <v>0</v>
      </c>
      <c r="J13" s="69">
        <v>14.422000000000001</v>
      </c>
      <c r="K13" s="69">
        <v>1274.6600000000001</v>
      </c>
      <c r="L13" s="69">
        <f t="shared" si="1"/>
        <v>14.422000000000001</v>
      </c>
      <c r="M13" s="69">
        <v>1274.6600000000001</v>
      </c>
      <c r="N13" s="70">
        <f t="shared" si="2"/>
        <v>1.1314389719611503E-2</v>
      </c>
      <c r="O13" s="84">
        <v>98.1</v>
      </c>
      <c r="P13" s="71">
        <f t="shared" si="3"/>
        <v>1.1099416314938884</v>
      </c>
      <c r="Q13" s="71">
        <f t="shared" si="4"/>
        <v>678.86338317669015</v>
      </c>
      <c r="R13" s="72">
        <f t="shared" si="5"/>
        <v>66.596497889633298</v>
      </c>
    </row>
    <row r="14" spans="1:18" ht="23.25" customHeight="1" thickBot="1" x14ac:dyDescent="0.25">
      <c r="A14" s="627"/>
      <c r="B14" s="161">
        <v>6</v>
      </c>
      <c r="C14" s="76" t="s">
        <v>33</v>
      </c>
      <c r="D14" s="76" t="s">
        <v>31</v>
      </c>
      <c r="E14" s="77">
        <v>55</v>
      </c>
      <c r="F14" s="77">
        <v>1966</v>
      </c>
      <c r="G14" s="78">
        <f t="shared" si="0"/>
        <v>29.302</v>
      </c>
      <c r="H14" s="78">
        <v>0</v>
      </c>
      <c r="I14" s="78">
        <v>0</v>
      </c>
      <c r="J14" s="78">
        <v>29.302</v>
      </c>
      <c r="K14" s="78">
        <v>2582.04</v>
      </c>
      <c r="L14" s="78">
        <f t="shared" si="1"/>
        <v>29.302</v>
      </c>
      <c r="M14" s="78">
        <v>2582.04</v>
      </c>
      <c r="N14" s="79">
        <f t="shared" si="2"/>
        <v>1.134839119455934E-2</v>
      </c>
      <c r="O14" s="160">
        <v>98.1</v>
      </c>
      <c r="P14" s="80">
        <f t="shared" si="3"/>
        <v>1.1132771761862712</v>
      </c>
      <c r="Q14" s="80">
        <f t="shared" si="4"/>
        <v>680.90347167356049</v>
      </c>
      <c r="R14" s="81">
        <f t="shared" si="5"/>
        <v>66.79663057117628</v>
      </c>
    </row>
    <row r="15" spans="1:18" ht="13.5" customHeight="1" x14ac:dyDescent="0.2">
      <c r="A15" s="637" t="s">
        <v>82</v>
      </c>
      <c r="B15" s="29">
        <v>7</v>
      </c>
      <c r="C15" s="227" t="s">
        <v>45</v>
      </c>
      <c r="D15" s="229" t="s">
        <v>31</v>
      </c>
      <c r="E15" s="230">
        <v>18</v>
      </c>
      <c r="F15" s="230"/>
      <c r="G15" s="231">
        <f t="shared" si="0"/>
        <v>15.984999999999999</v>
      </c>
      <c r="H15" s="232">
        <v>0</v>
      </c>
      <c r="I15" s="232">
        <v>0</v>
      </c>
      <c r="J15" s="231">
        <v>15.984999999999999</v>
      </c>
      <c r="K15" s="232">
        <v>1390.81</v>
      </c>
      <c r="L15" s="231">
        <f t="shared" si="1"/>
        <v>15.984999999999999</v>
      </c>
      <c r="M15" s="232">
        <v>1390.81</v>
      </c>
      <c r="N15" s="233">
        <f t="shared" si="2"/>
        <v>1.1493302464031751E-2</v>
      </c>
      <c r="O15" s="152">
        <v>98.1</v>
      </c>
      <c r="P15" s="234">
        <f t="shared" si="3"/>
        <v>1.1274929717215147</v>
      </c>
      <c r="Q15" s="234">
        <f t="shared" si="4"/>
        <v>689.59814784190507</v>
      </c>
      <c r="R15" s="235">
        <f t="shared" si="5"/>
        <v>67.64957830329088</v>
      </c>
    </row>
    <row r="16" spans="1:18" ht="13.5" customHeight="1" x14ac:dyDescent="0.2">
      <c r="A16" s="638"/>
      <c r="B16" s="29">
        <v>8</v>
      </c>
      <c r="C16" s="224" t="s">
        <v>34</v>
      </c>
      <c r="D16" s="28" t="s">
        <v>31</v>
      </c>
      <c r="E16" s="29">
        <v>47</v>
      </c>
      <c r="F16" s="29">
        <v>1964</v>
      </c>
      <c r="G16" s="30">
        <f t="shared" si="0"/>
        <v>23.366</v>
      </c>
      <c r="H16" s="30">
        <v>0</v>
      </c>
      <c r="I16" s="30">
        <v>4.8000000000000001E-2</v>
      </c>
      <c r="J16" s="30">
        <v>23.318000000000001</v>
      </c>
      <c r="K16" s="30">
        <v>2012.08</v>
      </c>
      <c r="L16" s="30">
        <f t="shared" si="1"/>
        <v>23.318000000000001</v>
      </c>
      <c r="M16" s="30">
        <v>2012.08</v>
      </c>
      <c r="N16" s="31">
        <f t="shared" si="2"/>
        <v>1.1589002425350882E-2</v>
      </c>
      <c r="O16" s="32">
        <v>98.1</v>
      </c>
      <c r="P16" s="33">
        <f t="shared" si="3"/>
        <v>1.1368811379269215</v>
      </c>
      <c r="Q16" s="33">
        <f t="shared" si="4"/>
        <v>695.34014552105293</v>
      </c>
      <c r="R16" s="42">
        <f t="shared" si="5"/>
        <v>68.212868275615278</v>
      </c>
    </row>
    <row r="17" spans="1:22" ht="15" customHeight="1" x14ac:dyDescent="0.2">
      <c r="A17" s="638"/>
      <c r="B17" s="29">
        <v>9</v>
      </c>
      <c r="C17" s="224" t="s">
        <v>36</v>
      </c>
      <c r="D17" s="28" t="s">
        <v>31</v>
      </c>
      <c r="E17" s="29">
        <v>8</v>
      </c>
      <c r="F17" s="29">
        <v>1975</v>
      </c>
      <c r="G17" s="30">
        <f t="shared" si="0"/>
        <v>5.8639999999999999</v>
      </c>
      <c r="H17" s="30">
        <v>0</v>
      </c>
      <c r="I17" s="30">
        <v>0</v>
      </c>
      <c r="J17" s="30">
        <v>5.8639999999999999</v>
      </c>
      <c r="K17" s="30">
        <v>488.96</v>
      </c>
      <c r="L17" s="30">
        <f t="shared" si="1"/>
        <v>5.8639999999999999</v>
      </c>
      <c r="M17" s="30">
        <v>488.96</v>
      </c>
      <c r="N17" s="31">
        <f t="shared" si="2"/>
        <v>1.199280104712042E-2</v>
      </c>
      <c r="O17" s="32">
        <v>98.1</v>
      </c>
      <c r="P17" s="33">
        <f t="shared" si="3"/>
        <v>1.176493782722513</v>
      </c>
      <c r="Q17" s="33">
        <f t="shared" si="4"/>
        <v>719.56806282722516</v>
      </c>
      <c r="R17" s="42">
        <f t="shared" si="5"/>
        <v>70.589626963350796</v>
      </c>
    </row>
    <row r="18" spans="1:22" ht="14.25" customHeight="1" x14ac:dyDescent="0.2">
      <c r="A18" s="638"/>
      <c r="B18" s="29">
        <v>10</v>
      </c>
      <c r="C18" s="224" t="s">
        <v>44</v>
      </c>
      <c r="D18" s="28" t="s">
        <v>31</v>
      </c>
      <c r="E18" s="29">
        <v>50</v>
      </c>
      <c r="F18" s="29">
        <v>1973</v>
      </c>
      <c r="G18" s="30">
        <f t="shared" si="0"/>
        <v>31.006</v>
      </c>
      <c r="H18" s="30">
        <v>0</v>
      </c>
      <c r="I18" s="30">
        <v>0</v>
      </c>
      <c r="J18" s="30">
        <v>31.006</v>
      </c>
      <c r="K18" s="30">
        <v>2549.87</v>
      </c>
      <c r="L18" s="30">
        <f t="shared" si="1"/>
        <v>31.006</v>
      </c>
      <c r="M18" s="30">
        <v>2549.87</v>
      </c>
      <c r="N18" s="31">
        <f t="shared" si="2"/>
        <v>1.2159835599461934E-2</v>
      </c>
      <c r="O18" s="32">
        <v>98.1</v>
      </c>
      <c r="P18" s="33">
        <f t="shared" si="3"/>
        <v>1.1928798723072156</v>
      </c>
      <c r="Q18" s="33">
        <f t="shared" si="4"/>
        <v>729.59013596771604</v>
      </c>
      <c r="R18" s="42">
        <f t="shared" si="5"/>
        <v>71.572792338432933</v>
      </c>
    </row>
    <row r="19" spans="1:22" ht="13.5" customHeight="1" x14ac:dyDescent="0.2">
      <c r="A19" s="638"/>
      <c r="B19" s="29">
        <v>11</v>
      </c>
      <c r="C19" s="223" t="s">
        <v>35</v>
      </c>
      <c r="D19" s="28" t="s">
        <v>31</v>
      </c>
      <c r="E19" s="29">
        <v>8</v>
      </c>
      <c r="F19" s="29">
        <v>1966</v>
      </c>
      <c r="G19" s="30">
        <f t="shared" si="0"/>
        <v>4.2910000000000004</v>
      </c>
      <c r="H19" s="30">
        <v>0</v>
      </c>
      <c r="I19" s="30">
        <v>0</v>
      </c>
      <c r="J19" s="30">
        <v>4.2910000000000004</v>
      </c>
      <c r="K19" s="30">
        <v>350.21</v>
      </c>
      <c r="L19" s="30">
        <f t="shared" si="1"/>
        <v>4.2910000000000004</v>
      </c>
      <c r="M19" s="30">
        <v>350.21</v>
      </c>
      <c r="N19" s="31">
        <f t="shared" si="2"/>
        <v>1.2252648410953429E-2</v>
      </c>
      <c r="O19" s="32">
        <v>98.1</v>
      </c>
      <c r="P19" s="33">
        <f t="shared" si="3"/>
        <v>1.2019848091145313</v>
      </c>
      <c r="Q19" s="33">
        <f t="shared" si="4"/>
        <v>735.15890465720577</v>
      </c>
      <c r="R19" s="42">
        <f t="shared" si="5"/>
        <v>72.119088546871879</v>
      </c>
    </row>
    <row r="20" spans="1:22" ht="14.25" customHeight="1" x14ac:dyDescent="0.2">
      <c r="A20" s="638"/>
      <c r="B20" s="29">
        <v>12</v>
      </c>
      <c r="C20" s="224" t="s">
        <v>53</v>
      </c>
      <c r="D20" s="59" t="s">
        <v>31</v>
      </c>
      <c r="E20" s="29">
        <v>7</v>
      </c>
      <c r="F20" s="29"/>
      <c r="G20" s="30">
        <f t="shared" si="0"/>
        <v>3.8420000000000001</v>
      </c>
      <c r="H20" s="28">
        <v>0</v>
      </c>
      <c r="I20" s="28">
        <v>0</v>
      </c>
      <c r="J20" s="30">
        <v>3.8420000000000001</v>
      </c>
      <c r="K20" s="28">
        <v>310.77</v>
      </c>
      <c r="L20" s="30">
        <f t="shared" si="1"/>
        <v>3.8420000000000001</v>
      </c>
      <c r="M20" s="28">
        <v>310.77</v>
      </c>
      <c r="N20" s="31">
        <f t="shared" si="2"/>
        <v>1.2362840686037907E-2</v>
      </c>
      <c r="O20" s="32">
        <v>98.1</v>
      </c>
      <c r="P20" s="33">
        <f t="shared" si="3"/>
        <v>1.2127946713003186</v>
      </c>
      <c r="Q20" s="33">
        <f t="shared" si="4"/>
        <v>741.77044116227444</v>
      </c>
      <c r="R20" s="42">
        <f t="shared" si="5"/>
        <v>72.767680278019128</v>
      </c>
    </row>
    <row r="21" spans="1:22" ht="14.25" customHeight="1" x14ac:dyDescent="0.2">
      <c r="A21" s="638"/>
      <c r="B21" s="29">
        <v>13</v>
      </c>
      <c r="C21" s="226" t="s">
        <v>38</v>
      </c>
      <c r="D21" s="216" t="s">
        <v>31</v>
      </c>
      <c r="E21" s="217">
        <v>48</v>
      </c>
      <c r="F21" s="217">
        <v>1962</v>
      </c>
      <c r="G21" s="218">
        <f t="shared" si="0"/>
        <v>25.632999999999999</v>
      </c>
      <c r="H21" s="218">
        <v>0</v>
      </c>
      <c r="I21" s="218">
        <v>0</v>
      </c>
      <c r="J21" s="218">
        <v>25.632999999999999</v>
      </c>
      <c r="K21" s="218">
        <v>1908.69</v>
      </c>
      <c r="L21" s="218">
        <f t="shared" si="1"/>
        <v>25.632999999999999</v>
      </c>
      <c r="M21" s="218">
        <v>1908.69</v>
      </c>
      <c r="N21" s="219">
        <f t="shared" si="2"/>
        <v>1.3429629746056194E-2</v>
      </c>
      <c r="O21" s="152">
        <v>98.1</v>
      </c>
      <c r="P21" s="220">
        <f t="shared" si="3"/>
        <v>1.3174466780881127</v>
      </c>
      <c r="Q21" s="220">
        <f t="shared" si="4"/>
        <v>805.77778476337164</v>
      </c>
      <c r="R21" s="221">
        <f t="shared" si="5"/>
        <v>79.046800685286755</v>
      </c>
    </row>
    <row r="22" spans="1:22" ht="13.5" customHeight="1" x14ac:dyDescent="0.2">
      <c r="A22" s="638"/>
      <c r="B22" s="29">
        <v>14</v>
      </c>
      <c r="C22" s="223" t="s">
        <v>39</v>
      </c>
      <c r="D22" s="28" t="s">
        <v>31</v>
      </c>
      <c r="E22" s="29">
        <v>10</v>
      </c>
      <c r="F22" s="29">
        <v>1997</v>
      </c>
      <c r="G22" s="30">
        <f t="shared" si="0"/>
        <v>11.634</v>
      </c>
      <c r="H22" s="30">
        <v>0</v>
      </c>
      <c r="I22" s="30">
        <v>0</v>
      </c>
      <c r="J22" s="30">
        <v>11.634</v>
      </c>
      <c r="K22" s="30">
        <v>822.7</v>
      </c>
      <c r="L22" s="30">
        <f t="shared" si="1"/>
        <v>11.634</v>
      </c>
      <c r="M22" s="30">
        <v>822.7</v>
      </c>
      <c r="N22" s="31">
        <f t="shared" si="2"/>
        <v>1.4141242251124347E-2</v>
      </c>
      <c r="O22" s="32">
        <v>98.1</v>
      </c>
      <c r="P22" s="33">
        <f t="shared" si="3"/>
        <v>1.3872558648352984</v>
      </c>
      <c r="Q22" s="33">
        <f t="shared" si="4"/>
        <v>848.47453506746081</v>
      </c>
      <c r="R22" s="42">
        <f t="shared" si="5"/>
        <v>83.235351890117911</v>
      </c>
    </row>
    <row r="23" spans="1:22" ht="15" customHeight="1" x14ac:dyDescent="0.2">
      <c r="A23" s="638"/>
      <c r="B23" s="29">
        <v>15</v>
      </c>
      <c r="C23" s="224" t="s">
        <v>37</v>
      </c>
      <c r="D23" s="28" t="s">
        <v>31</v>
      </c>
      <c r="E23" s="29">
        <v>46</v>
      </c>
      <c r="F23" s="29">
        <v>1960</v>
      </c>
      <c r="G23" s="30">
        <f t="shared" si="0"/>
        <v>26.257999999999999</v>
      </c>
      <c r="H23" s="30">
        <v>0</v>
      </c>
      <c r="I23" s="30">
        <v>0</v>
      </c>
      <c r="J23" s="30">
        <v>26.257999999999999</v>
      </c>
      <c r="K23" s="30">
        <v>1834.68</v>
      </c>
      <c r="L23" s="30">
        <f t="shared" si="1"/>
        <v>26.257999999999999</v>
      </c>
      <c r="M23" s="30">
        <v>1834.68</v>
      </c>
      <c r="N23" s="31">
        <f t="shared" si="2"/>
        <v>1.4312032616042034E-2</v>
      </c>
      <c r="O23" s="32">
        <v>98.1</v>
      </c>
      <c r="P23" s="33">
        <f t="shared" si="3"/>
        <v>1.4040103996337234</v>
      </c>
      <c r="Q23" s="33">
        <f t="shared" si="4"/>
        <v>858.72195696252209</v>
      </c>
      <c r="R23" s="42">
        <f t="shared" si="5"/>
        <v>84.240623978023422</v>
      </c>
    </row>
    <row r="24" spans="1:22" ht="13.5" customHeight="1" x14ac:dyDescent="0.2">
      <c r="A24" s="638"/>
      <c r="B24" s="29">
        <v>16</v>
      </c>
      <c r="C24" s="225" t="s">
        <v>71</v>
      </c>
      <c r="D24" s="28" t="s">
        <v>31</v>
      </c>
      <c r="E24" s="29">
        <v>12</v>
      </c>
      <c r="F24" s="29"/>
      <c r="G24" s="30">
        <f t="shared" si="0"/>
        <v>7.79</v>
      </c>
      <c r="H24" s="28">
        <v>0</v>
      </c>
      <c r="I24" s="28">
        <v>0</v>
      </c>
      <c r="J24" s="30">
        <v>7.79</v>
      </c>
      <c r="K24" s="28">
        <v>539.38</v>
      </c>
      <c r="L24" s="30">
        <f t="shared" si="1"/>
        <v>7.79</v>
      </c>
      <c r="M24" s="28">
        <v>539.38</v>
      </c>
      <c r="N24" s="31">
        <f t="shared" si="2"/>
        <v>1.4442508064815158E-2</v>
      </c>
      <c r="O24" s="32">
        <v>98.1</v>
      </c>
      <c r="P24" s="33">
        <f t="shared" si="3"/>
        <v>1.4168100411583668</v>
      </c>
      <c r="Q24" s="33">
        <f t="shared" si="4"/>
        <v>866.55048388890953</v>
      </c>
      <c r="R24" s="42">
        <f t="shared" si="5"/>
        <v>85.008602469502023</v>
      </c>
    </row>
    <row r="25" spans="1:22" ht="12.75" customHeight="1" thickBot="1" x14ac:dyDescent="0.25">
      <c r="A25" s="639"/>
      <c r="B25" s="135">
        <v>17</v>
      </c>
      <c r="C25" s="236" t="s">
        <v>85</v>
      </c>
      <c r="D25" s="137" t="s">
        <v>47</v>
      </c>
      <c r="E25" s="135">
        <v>20</v>
      </c>
      <c r="F25" s="135"/>
      <c r="G25" s="136">
        <f t="shared" si="0"/>
        <v>15.664</v>
      </c>
      <c r="H25" s="136">
        <v>0</v>
      </c>
      <c r="I25" s="136">
        <v>0</v>
      </c>
      <c r="J25" s="136">
        <v>15.664</v>
      </c>
      <c r="K25" s="136">
        <v>1073.3399999999999</v>
      </c>
      <c r="L25" s="136">
        <f t="shared" si="1"/>
        <v>15.664</v>
      </c>
      <c r="M25" s="136">
        <v>1073.3399999999999</v>
      </c>
      <c r="N25" s="138">
        <f t="shared" si="2"/>
        <v>1.4593698175787729E-2</v>
      </c>
      <c r="O25" s="237">
        <v>98.1</v>
      </c>
      <c r="P25" s="139">
        <f t="shared" si="3"/>
        <v>1.4316417910447761</v>
      </c>
      <c r="Q25" s="139">
        <f t="shared" si="4"/>
        <v>875.62189054726366</v>
      </c>
      <c r="R25" s="140">
        <f t="shared" si="5"/>
        <v>85.898507462686553</v>
      </c>
    </row>
    <row r="26" spans="1:22" ht="12.75" customHeight="1" x14ac:dyDescent="0.25">
      <c r="A26" s="640" t="s">
        <v>83</v>
      </c>
      <c r="B26" s="245">
        <v>18</v>
      </c>
      <c r="C26" s="238" t="s">
        <v>99</v>
      </c>
      <c r="D26" s="95" t="s">
        <v>47</v>
      </c>
      <c r="E26" s="96">
        <v>8</v>
      </c>
      <c r="F26" s="96"/>
      <c r="G26" s="97">
        <f t="shared" si="0"/>
        <v>8.0190000000000001</v>
      </c>
      <c r="H26" s="98">
        <v>0</v>
      </c>
      <c r="I26" s="98">
        <v>0</v>
      </c>
      <c r="J26" s="97">
        <v>8.0190000000000001</v>
      </c>
      <c r="K26" s="98">
        <v>488.96</v>
      </c>
      <c r="L26" s="97">
        <f t="shared" si="1"/>
        <v>8.0190000000000001</v>
      </c>
      <c r="M26" s="98">
        <v>488.96</v>
      </c>
      <c r="N26" s="99">
        <f t="shared" si="2"/>
        <v>1.6400114528795813E-2</v>
      </c>
      <c r="O26" s="92">
        <v>98.1</v>
      </c>
      <c r="P26" s="100">
        <f t="shared" si="3"/>
        <v>1.6088512352748692</v>
      </c>
      <c r="Q26" s="100">
        <f t="shared" si="4"/>
        <v>984.00687172774883</v>
      </c>
      <c r="R26" s="101">
        <f t="shared" si="5"/>
        <v>96.53107411649215</v>
      </c>
      <c r="V26"/>
    </row>
    <row r="27" spans="1:22" s="19" customFormat="1" ht="12.75" customHeight="1" x14ac:dyDescent="0.2">
      <c r="A27" s="641"/>
      <c r="B27" s="246">
        <v>19</v>
      </c>
      <c r="C27" s="239" t="s">
        <v>60</v>
      </c>
      <c r="D27" s="143" t="s">
        <v>47</v>
      </c>
      <c r="E27" s="145">
        <v>1</v>
      </c>
      <c r="F27" s="145"/>
      <c r="G27" s="146">
        <f t="shared" si="0"/>
        <v>0.82499999999999996</v>
      </c>
      <c r="H27" s="144">
        <v>0</v>
      </c>
      <c r="I27" s="144">
        <v>0</v>
      </c>
      <c r="J27" s="146">
        <v>0.82499999999999996</v>
      </c>
      <c r="K27" s="144">
        <v>47</v>
      </c>
      <c r="L27" s="146">
        <f t="shared" si="1"/>
        <v>0.82499999999999996</v>
      </c>
      <c r="M27" s="144">
        <v>47</v>
      </c>
      <c r="N27" s="147">
        <f t="shared" si="2"/>
        <v>1.75531914893617E-2</v>
      </c>
      <c r="O27" s="208">
        <v>98.1</v>
      </c>
      <c r="P27" s="148">
        <f t="shared" si="3"/>
        <v>1.7219680851063826</v>
      </c>
      <c r="Q27" s="148">
        <f t="shared" si="4"/>
        <v>1053.191489361702</v>
      </c>
      <c r="R27" s="149">
        <f t="shared" si="5"/>
        <v>103.31808510638297</v>
      </c>
      <c r="S27" s="18"/>
      <c r="T27" s="18"/>
      <c r="U27" s="18"/>
    </row>
    <row r="28" spans="1:22" ht="12.75" customHeight="1" x14ac:dyDescent="0.2">
      <c r="A28" s="641"/>
      <c r="B28" s="246">
        <v>20</v>
      </c>
      <c r="C28" s="228" t="s">
        <v>101</v>
      </c>
      <c r="D28" s="88" t="s">
        <v>47</v>
      </c>
      <c r="E28" s="87">
        <v>12</v>
      </c>
      <c r="F28" s="87"/>
      <c r="G28" s="89">
        <f t="shared" si="0"/>
        <v>13.173</v>
      </c>
      <c r="H28" s="90">
        <v>0</v>
      </c>
      <c r="I28" s="90">
        <v>0</v>
      </c>
      <c r="J28" s="89">
        <v>13.173</v>
      </c>
      <c r="K28" s="90">
        <v>731.56</v>
      </c>
      <c r="L28" s="89">
        <f t="shared" si="1"/>
        <v>13.173</v>
      </c>
      <c r="M28" s="90">
        <v>731.56</v>
      </c>
      <c r="N28" s="91">
        <f t="shared" si="2"/>
        <v>1.8006725354037946E-2</v>
      </c>
      <c r="O28" s="104">
        <v>98.1</v>
      </c>
      <c r="P28" s="93">
        <f t="shared" si="3"/>
        <v>1.7664597572311225</v>
      </c>
      <c r="Q28" s="93">
        <f t="shared" si="4"/>
        <v>1080.4035212422766</v>
      </c>
      <c r="R28" s="94">
        <f t="shared" si="5"/>
        <v>105.98758543386732</v>
      </c>
    </row>
    <row r="29" spans="1:22" ht="12.75" customHeight="1" x14ac:dyDescent="0.2">
      <c r="A29" s="641"/>
      <c r="B29" s="246">
        <v>21</v>
      </c>
      <c r="C29" s="240" t="s">
        <v>43</v>
      </c>
      <c r="D29" s="90" t="s">
        <v>31</v>
      </c>
      <c r="E29" s="87">
        <v>8</v>
      </c>
      <c r="F29" s="87">
        <v>1966</v>
      </c>
      <c r="G29" s="89">
        <f t="shared" si="0"/>
        <v>6.617</v>
      </c>
      <c r="H29" s="89">
        <v>0</v>
      </c>
      <c r="I29" s="89">
        <v>0</v>
      </c>
      <c r="J29" s="89">
        <v>6.617</v>
      </c>
      <c r="K29" s="89">
        <v>353.96</v>
      </c>
      <c r="L29" s="89">
        <f t="shared" si="1"/>
        <v>6.617</v>
      </c>
      <c r="M29" s="89">
        <v>353.96</v>
      </c>
      <c r="N29" s="91">
        <f t="shared" si="2"/>
        <v>1.8694202734772292E-2</v>
      </c>
      <c r="O29" s="104">
        <v>98.1</v>
      </c>
      <c r="P29" s="93">
        <f t="shared" si="3"/>
        <v>1.8339012882811616</v>
      </c>
      <c r="Q29" s="93">
        <f t="shared" si="4"/>
        <v>1121.6521640863375</v>
      </c>
      <c r="R29" s="94">
        <f t="shared" si="5"/>
        <v>110.0340772968697</v>
      </c>
    </row>
    <row r="30" spans="1:22" ht="12.75" customHeight="1" x14ac:dyDescent="0.2">
      <c r="A30" s="641"/>
      <c r="B30" s="246">
        <v>22</v>
      </c>
      <c r="C30" s="241" t="s">
        <v>48</v>
      </c>
      <c r="D30" s="128" t="s">
        <v>31</v>
      </c>
      <c r="E30" s="129">
        <v>75</v>
      </c>
      <c r="F30" s="129">
        <v>1983</v>
      </c>
      <c r="G30" s="89">
        <f t="shared" si="0"/>
        <v>65.013999999999996</v>
      </c>
      <c r="H30" s="89">
        <v>0</v>
      </c>
      <c r="I30" s="89">
        <v>0</v>
      </c>
      <c r="J30" s="89">
        <v>65.013999999999996</v>
      </c>
      <c r="K30" s="89">
        <v>3467.27</v>
      </c>
      <c r="L30" s="89">
        <f t="shared" si="1"/>
        <v>65.013999999999996</v>
      </c>
      <c r="M30" s="89">
        <v>3467.27</v>
      </c>
      <c r="N30" s="91">
        <f t="shared" si="2"/>
        <v>1.8750775105486447E-2</v>
      </c>
      <c r="O30" s="104">
        <v>98.1</v>
      </c>
      <c r="P30" s="93">
        <f t="shared" si="3"/>
        <v>1.8394510378482203</v>
      </c>
      <c r="Q30" s="93">
        <f t="shared" si="4"/>
        <v>1125.0465063291867</v>
      </c>
      <c r="R30" s="94">
        <f t="shared" si="5"/>
        <v>110.3670622708932</v>
      </c>
    </row>
    <row r="31" spans="1:22" ht="12.75" customHeight="1" x14ac:dyDescent="0.2">
      <c r="A31" s="641"/>
      <c r="B31" s="246">
        <v>23</v>
      </c>
      <c r="C31" s="239" t="s">
        <v>40</v>
      </c>
      <c r="D31" s="144" t="s">
        <v>31</v>
      </c>
      <c r="E31" s="145">
        <v>18</v>
      </c>
      <c r="F31" s="145"/>
      <c r="G31" s="146">
        <f t="shared" si="0"/>
        <v>15.362</v>
      </c>
      <c r="H31" s="146">
        <v>1.6830000000000001</v>
      </c>
      <c r="I31" s="146">
        <v>0.183</v>
      </c>
      <c r="J31" s="146">
        <v>13.496</v>
      </c>
      <c r="K31" s="144">
        <v>704.53</v>
      </c>
      <c r="L31" s="146">
        <f t="shared" si="1"/>
        <v>13.496</v>
      </c>
      <c r="M31" s="144">
        <v>704.53</v>
      </c>
      <c r="N31" s="147">
        <f t="shared" si="2"/>
        <v>1.9156033100080905E-2</v>
      </c>
      <c r="O31" s="215">
        <v>98.1</v>
      </c>
      <c r="P31" s="148">
        <f t="shared" si="3"/>
        <v>1.8792068471179366</v>
      </c>
      <c r="Q31" s="148">
        <f t="shared" si="4"/>
        <v>1149.3619860048543</v>
      </c>
      <c r="R31" s="149">
        <f t="shared" si="5"/>
        <v>112.7524108270762</v>
      </c>
    </row>
    <row r="32" spans="1:22" ht="12.75" customHeight="1" x14ac:dyDescent="0.2">
      <c r="A32" s="641"/>
      <c r="B32" s="246">
        <v>24</v>
      </c>
      <c r="C32" s="240" t="s">
        <v>88</v>
      </c>
      <c r="D32" s="90" t="s">
        <v>47</v>
      </c>
      <c r="E32" s="87">
        <v>20</v>
      </c>
      <c r="F32" s="87"/>
      <c r="G32" s="89">
        <f t="shared" si="0"/>
        <v>20.98</v>
      </c>
      <c r="H32" s="89">
        <v>0</v>
      </c>
      <c r="I32" s="89">
        <v>0</v>
      </c>
      <c r="J32" s="89">
        <v>20.98</v>
      </c>
      <c r="K32" s="89">
        <v>1048.6600000000001</v>
      </c>
      <c r="L32" s="89">
        <f t="shared" si="1"/>
        <v>20.98</v>
      </c>
      <c r="M32" s="89">
        <v>1048.6600000000001</v>
      </c>
      <c r="N32" s="91">
        <f t="shared" si="2"/>
        <v>2.00064844658898E-2</v>
      </c>
      <c r="O32" s="104">
        <v>98.1</v>
      </c>
      <c r="P32" s="93">
        <f t="shared" si="3"/>
        <v>1.9626361261037892</v>
      </c>
      <c r="Q32" s="93">
        <f t="shared" si="4"/>
        <v>1200.3890679533879</v>
      </c>
      <c r="R32" s="94">
        <f t="shared" si="5"/>
        <v>117.75816756622734</v>
      </c>
    </row>
    <row r="33" spans="1:18" s="19" customFormat="1" ht="12.75" customHeight="1" x14ac:dyDescent="0.2">
      <c r="A33" s="641"/>
      <c r="B33" s="246">
        <v>25</v>
      </c>
      <c r="C33" s="228" t="s">
        <v>72</v>
      </c>
      <c r="D33" s="88" t="s">
        <v>47</v>
      </c>
      <c r="E33" s="87">
        <v>33</v>
      </c>
      <c r="F33" s="87"/>
      <c r="G33" s="89">
        <f t="shared" si="0"/>
        <v>45.258000000000003</v>
      </c>
      <c r="H33" s="90">
        <v>0</v>
      </c>
      <c r="I33" s="89">
        <v>0</v>
      </c>
      <c r="J33" s="89">
        <v>45.258000000000003</v>
      </c>
      <c r="K33" s="90">
        <v>1981.22</v>
      </c>
      <c r="L33" s="89">
        <f t="shared" si="1"/>
        <v>45.258000000000003</v>
      </c>
      <c r="M33" s="90">
        <v>1981.22</v>
      </c>
      <c r="N33" s="91">
        <f t="shared" si="2"/>
        <v>2.2843500469407741E-2</v>
      </c>
      <c r="O33" s="104">
        <v>98.1</v>
      </c>
      <c r="P33" s="93">
        <f t="shared" si="3"/>
        <v>2.2409473960488993</v>
      </c>
      <c r="Q33" s="93">
        <f t="shared" si="4"/>
        <v>1370.6100281644644</v>
      </c>
      <c r="R33" s="94">
        <f t="shared" si="5"/>
        <v>134.45684376293394</v>
      </c>
    </row>
    <row r="34" spans="1:18" ht="12.75" customHeight="1" x14ac:dyDescent="0.2">
      <c r="A34" s="641"/>
      <c r="B34" s="246">
        <v>26</v>
      </c>
      <c r="C34" s="240" t="s">
        <v>87</v>
      </c>
      <c r="D34" s="90" t="s">
        <v>47</v>
      </c>
      <c r="E34" s="87">
        <v>41</v>
      </c>
      <c r="F34" s="87"/>
      <c r="G34" s="89">
        <f t="shared" si="0"/>
        <v>29.920999999999999</v>
      </c>
      <c r="H34" s="89">
        <v>0</v>
      </c>
      <c r="I34" s="89">
        <v>0</v>
      </c>
      <c r="J34" s="89">
        <v>29.920999999999999</v>
      </c>
      <c r="K34" s="89">
        <v>1275.3499999999999</v>
      </c>
      <c r="L34" s="89">
        <f t="shared" si="1"/>
        <v>29.920999999999999</v>
      </c>
      <c r="M34" s="89">
        <v>1275.3499999999999</v>
      </c>
      <c r="N34" s="91">
        <f t="shared" si="2"/>
        <v>2.346101070294429E-2</v>
      </c>
      <c r="O34" s="104">
        <v>98.1</v>
      </c>
      <c r="P34" s="93">
        <f t="shared" si="3"/>
        <v>2.3015251499588349</v>
      </c>
      <c r="Q34" s="93">
        <f t="shared" si="4"/>
        <v>1407.6606421766576</v>
      </c>
      <c r="R34" s="94">
        <f t="shared" si="5"/>
        <v>138.0915089975301</v>
      </c>
    </row>
    <row r="35" spans="1:18" ht="12.75" customHeight="1" x14ac:dyDescent="0.2">
      <c r="A35" s="641"/>
      <c r="B35" s="246">
        <v>27</v>
      </c>
      <c r="C35" s="228" t="s">
        <v>73</v>
      </c>
      <c r="D35" s="88" t="s">
        <v>47</v>
      </c>
      <c r="E35" s="87">
        <v>5</v>
      </c>
      <c r="F35" s="87"/>
      <c r="G35" s="89">
        <f t="shared" si="0"/>
        <v>8.7899999999999991</v>
      </c>
      <c r="H35" s="90">
        <v>0</v>
      </c>
      <c r="I35" s="90">
        <v>0</v>
      </c>
      <c r="J35" s="89">
        <v>8.7899999999999991</v>
      </c>
      <c r="K35" s="90">
        <v>374.02</v>
      </c>
      <c r="L35" s="89">
        <f t="shared" si="1"/>
        <v>8.7899999999999991</v>
      </c>
      <c r="M35" s="90">
        <v>374.02</v>
      </c>
      <c r="N35" s="91">
        <f t="shared" si="2"/>
        <v>2.3501417036522108E-2</v>
      </c>
      <c r="O35" s="104">
        <v>98.1</v>
      </c>
      <c r="P35" s="93">
        <f t="shared" si="3"/>
        <v>2.3054890112828188</v>
      </c>
      <c r="Q35" s="93">
        <f t="shared" si="4"/>
        <v>1410.0850221913265</v>
      </c>
      <c r="R35" s="94">
        <f t="shared" si="5"/>
        <v>138.32934067696911</v>
      </c>
    </row>
    <row r="36" spans="1:18" ht="12.75" customHeight="1" x14ac:dyDescent="0.2">
      <c r="A36" s="641"/>
      <c r="B36" s="246">
        <v>28</v>
      </c>
      <c r="C36" s="240" t="s">
        <v>66</v>
      </c>
      <c r="D36" s="90" t="s">
        <v>47</v>
      </c>
      <c r="E36" s="87">
        <v>45</v>
      </c>
      <c r="F36" s="87">
        <v>1972</v>
      </c>
      <c r="G36" s="89">
        <f t="shared" si="0"/>
        <v>36.552</v>
      </c>
      <c r="H36" s="89">
        <v>0</v>
      </c>
      <c r="I36" s="89">
        <v>0</v>
      </c>
      <c r="J36" s="89">
        <v>36.552</v>
      </c>
      <c r="K36" s="89">
        <v>1525.98</v>
      </c>
      <c r="L36" s="89">
        <f t="shared" si="1"/>
        <v>36.552</v>
      </c>
      <c r="M36" s="89">
        <v>1525.98</v>
      </c>
      <c r="N36" s="91">
        <f t="shared" si="2"/>
        <v>2.3953131757952266E-2</v>
      </c>
      <c r="O36" s="104">
        <v>98.1</v>
      </c>
      <c r="P36" s="93">
        <f t="shared" si="3"/>
        <v>2.3498022254551172</v>
      </c>
      <c r="Q36" s="93">
        <f t="shared" si="4"/>
        <v>1437.1879054771359</v>
      </c>
      <c r="R36" s="94">
        <f t="shared" si="5"/>
        <v>140.98813352730701</v>
      </c>
    </row>
    <row r="37" spans="1:18" ht="13.5" customHeight="1" x14ac:dyDescent="0.2">
      <c r="A37" s="641"/>
      <c r="B37" s="246">
        <v>29</v>
      </c>
      <c r="C37" s="240" t="s">
        <v>86</v>
      </c>
      <c r="D37" s="90" t="s">
        <v>47</v>
      </c>
      <c r="E37" s="87">
        <v>32</v>
      </c>
      <c r="F37" s="87"/>
      <c r="G37" s="89">
        <f t="shared" si="0"/>
        <v>42.709000000000003</v>
      </c>
      <c r="H37" s="89">
        <v>0</v>
      </c>
      <c r="I37" s="89">
        <v>0</v>
      </c>
      <c r="J37" s="89">
        <v>42.709000000000003</v>
      </c>
      <c r="K37" s="89">
        <v>1770.01</v>
      </c>
      <c r="L37" s="89">
        <f t="shared" si="1"/>
        <v>42.709000000000003</v>
      </c>
      <c r="M37" s="89">
        <v>1770.01</v>
      </c>
      <c r="N37" s="91">
        <f t="shared" si="2"/>
        <v>2.4129242207671146E-2</v>
      </c>
      <c r="O37" s="104">
        <v>98.1</v>
      </c>
      <c r="P37" s="93">
        <f t="shared" si="3"/>
        <v>2.3670786605725391</v>
      </c>
      <c r="Q37" s="93">
        <f t="shared" si="4"/>
        <v>1447.7545324602688</v>
      </c>
      <c r="R37" s="94">
        <f t="shared" si="5"/>
        <v>142.02471963435238</v>
      </c>
    </row>
    <row r="38" spans="1:18" ht="12.75" customHeight="1" x14ac:dyDescent="0.2">
      <c r="A38" s="641"/>
      <c r="B38" s="246">
        <v>30</v>
      </c>
      <c r="C38" s="240" t="s">
        <v>52</v>
      </c>
      <c r="D38" s="90" t="s">
        <v>47</v>
      </c>
      <c r="E38" s="87">
        <v>17</v>
      </c>
      <c r="F38" s="87">
        <v>1975</v>
      </c>
      <c r="G38" s="89">
        <f t="shared" si="0"/>
        <v>32.149000000000001</v>
      </c>
      <c r="H38" s="89">
        <v>0</v>
      </c>
      <c r="I38" s="89">
        <v>0</v>
      </c>
      <c r="J38" s="89">
        <v>32.149000000000001</v>
      </c>
      <c r="K38" s="89">
        <v>1315.92</v>
      </c>
      <c r="L38" s="89">
        <f t="shared" si="1"/>
        <v>32.149000000000001</v>
      </c>
      <c r="M38" s="89">
        <v>1315.92</v>
      </c>
      <c r="N38" s="91">
        <f t="shared" si="2"/>
        <v>2.443081646300687E-2</v>
      </c>
      <c r="O38" s="104">
        <v>98.1</v>
      </c>
      <c r="P38" s="93">
        <f t="shared" si="3"/>
        <v>2.396663095020974</v>
      </c>
      <c r="Q38" s="93">
        <f t="shared" si="4"/>
        <v>1465.8489877804122</v>
      </c>
      <c r="R38" s="94">
        <f t="shared" si="5"/>
        <v>143.79978570125843</v>
      </c>
    </row>
    <row r="39" spans="1:18" ht="12.75" customHeight="1" x14ac:dyDescent="0.2">
      <c r="A39" s="641"/>
      <c r="B39" s="246">
        <v>31</v>
      </c>
      <c r="C39" s="228" t="s">
        <v>64</v>
      </c>
      <c r="D39" s="88" t="s">
        <v>47</v>
      </c>
      <c r="E39" s="87">
        <v>17</v>
      </c>
      <c r="F39" s="87"/>
      <c r="G39" s="89">
        <f t="shared" si="0"/>
        <v>18.561</v>
      </c>
      <c r="H39" s="89">
        <v>0</v>
      </c>
      <c r="I39" s="89">
        <v>0</v>
      </c>
      <c r="J39" s="89">
        <v>18.561</v>
      </c>
      <c r="K39" s="90">
        <v>744.88</v>
      </c>
      <c r="L39" s="89">
        <f t="shared" si="1"/>
        <v>18.561</v>
      </c>
      <c r="M39" s="90">
        <v>744.88</v>
      </c>
      <c r="N39" s="91">
        <f t="shared" si="2"/>
        <v>2.491810761464934E-2</v>
      </c>
      <c r="O39" s="104">
        <v>98.1</v>
      </c>
      <c r="P39" s="93">
        <f t="shared" si="3"/>
        <v>2.4444663569971001</v>
      </c>
      <c r="Q39" s="93">
        <f t="shared" si="4"/>
        <v>1495.0864568789605</v>
      </c>
      <c r="R39" s="94">
        <f t="shared" si="5"/>
        <v>146.66798141982602</v>
      </c>
    </row>
    <row r="40" spans="1:18" ht="12.75" customHeight="1" x14ac:dyDescent="0.2">
      <c r="A40" s="641"/>
      <c r="B40" s="246">
        <v>32</v>
      </c>
      <c r="C40" s="242" t="s">
        <v>55</v>
      </c>
      <c r="D40" s="144" t="s">
        <v>47</v>
      </c>
      <c r="E40" s="145">
        <v>19</v>
      </c>
      <c r="F40" s="145">
        <v>1978</v>
      </c>
      <c r="G40" s="146">
        <f t="shared" si="0"/>
        <v>23.989000000000001</v>
      </c>
      <c r="H40" s="146">
        <v>0</v>
      </c>
      <c r="I40" s="146">
        <v>0</v>
      </c>
      <c r="J40" s="146">
        <v>23.989000000000001</v>
      </c>
      <c r="K40" s="146">
        <v>961.74</v>
      </c>
      <c r="L40" s="146">
        <f t="shared" si="1"/>
        <v>23.989000000000001</v>
      </c>
      <c r="M40" s="146">
        <v>961.74</v>
      </c>
      <c r="N40" s="147">
        <f t="shared" si="2"/>
        <v>2.4943331877638447E-2</v>
      </c>
      <c r="O40" s="208">
        <v>98.1</v>
      </c>
      <c r="P40" s="148">
        <f t="shared" si="3"/>
        <v>2.4469408571963314</v>
      </c>
      <c r="Q40" s="148">
        <f t="shared" si="4"/>
        <v>1496.5999126583069</v>
      </c>
      <c r="R40" s="149">
        <f t="shared" si="5"/>
        <v>146.81645143177988</v>
      </c>
    </row>
    <row r="41" spans="1:18" ht="14.25" customHeight="1" x14ac:dyDescent="0.2">
      <c r="A41" s="641"/>
      <c r="B41" s="246">
        <v>33</v>
      </c>
      <c r="C41" s="243" t="s">
        <v>46</v>
      </c>
      <c r="D41" s="128" t="s">
        <v>47</v>
      </c>
      <c r="E41" s="87">
        <v>18</v>
      </c>
      <c r="F41" s="87"/>
      <c r="G41" s="89">
        <f t="shared" ref="G41:G65" si="6">H41+I41+J41</f>
        <v>33.143000000000001</v>
      </c>
      <c r="H41" s="89">
        <v>0</v>
      </c>
      <c r="I41" s="89">
        <v>0</v>
      </c>
      <c r="J41" s="89">
        <v>33.143000000000001</v>
      </c>
      <c r="K41" s="89">
        <v>1319.16</v>
      </c>
      <c r="L41" s="89">
        <f t="shared" ref="L41:L65" si="7">J41</f>
        <v>33.143000000000001</v>
      </c>
      <c r="M41" s="89">
        <v>1319.16</v>
      </c>
      <c r="N41" s="91">
        <f t="shared" ref="N41:N65" si="8">L41/M41</f>
        <v>2.5124321537948389E-2</v>
      </c>
      <c r="O41" s="104">
        <v>98.1</v>
      </c>
      <c r="P41" s="93">
        <f t="shared" ref="P41:P65" si="9">N41*O41</f>
        <v>2.4646959428727366</v>
      </c>
      <c r="Q41" s="93">
        <f t="shared" ref="Q41:Q65" si="10">N41*60*1000</f>
        <v>1507.4592922769032</v>
      </c>
      <c r="R41" s="94">
        <f t="shared" ref="R41:R65" si="11">Q41*O41/1000</f>
        <v>147.8817565723642</v>
      </c>
    </row>
    <row r="42" spans="1:18" ht="12.75" customHeight="1" x14ac:dyDescent="0.2">
      <c r="A42" s="641"/>
      <c r="B42" s="246">
        <v>34</v>
      </c>
      <c r="C42" s="228" t="s">
        <v>62</v>
      </c>
      <c r="D42" s="88" t="s">
        <v>47</v>
      </c>
      <c r="E42" s="87">
        <v>10</v>
      </c>
      <c r="F42" s="87"/>
      <c r="G42" s="89">
        <f t="shared" si="6"/>
        <v>15.213000000000001</v>
      </c>
      <c r="H42" s="90">
        <v>5.0999999999999997E-2</v>
      </c>
      <c r="I42" s="90">
        <v>0.10199999999999999</v>
      </c>
      <c r="J42" s="89">
        <v>15.06</v>
      </c>
      <c r="K42" s="90">
        <v>595.69000000000005</v>
      </c>
      <c r="L42" s="89">
        <f t="shared" si="7"/>
        <v>15.06</v>
      </c>
      <c r="M42" s="90">
        <v>595.69000000000005</v>
      </c>
      <c r="N42" s="91">
        <f t="shared" si="8"/>
        <v>2.5281606204569488E-2</v>
      </c>
      <c r="O42" s="104">
        <v>98.1</v>
      </c>
      <c r="P42" s="93">
        <f t="shared" si="9"/>
        <v>2.4801255686682668</v>
      </c>
      <c r="Q42" s="93">
        <f t="shared" si="10"/>
        <v>1516.8963722741694</v>
      </c>
      <c r="R42" s="94">
        <f t="shared" si="11"/>
        <v>148.80753412009602</v>
      </c>
    </row>
    <row r="43" spans="1:18" ht="12.75" customHeight="1" x14ac:dyDescent="0.2">
      <c r="A43" s="641"/>
      <c r="B43" s="246">
        <v>35</v>
      </c>
      <c r="C43" s="240" t="s">
        <v>51</v>
      </c>
      <c r="D43" s="90" t="s">
        <v>47</v>
      </c>
      <c r="E43" s="87">
        <v>17</v>
      </c>
      <c r="F43" s="87">
        <v>1973</v>
      </c>
      <c r="G43" s="89">
        <f t="shared" si="6"/>
        <v>34.15</v>
      </c>
      <c r="H43" s="89">
        <v>0</v>
      </c>
      <c r="I43" s="89">
        <v>0</v>
      </c>
      <c r="J43" s="89">
        <v>34.15</v>
      </c>
      <c r="K43" s="89">
        <v>1317.97</v>
      </c>
      <c r="L43" s="89">
        <f t="shared" si="7"/>
        <v>34.15</v>
      </c>
      <c r="M43" s="89">
        <v>1317.97</v>
      </c>
      <c r="N43" s="91">
        <f t="shared" si="8"/>
        <v>2.591106019105139E-2</v>
      </c>
      <c r="O43" s="104">
        <v>98.1</v>
      </c>
      <c r="P43" s="93">
        <f t="shared" si="9"/>
        <v>2.541875004742141</v>
      </c>
      <c r="Q43" s="93">
        <f t="shared" si="10"/>
        <v>1554.6636114630835</v>
      </c>
      <c r="R43" s="94">
        <f t="shared" si="11"/>
        <v>152.51250028452847</v>
      </c>
    </row>
    <row r="44" spans="1:18" ht="12.75" customHeight="1" x14ac:dyDescent="0.2">
      <c r="A44" s="641"/>
      <c r="B44" s="246">
        <v>36</v>
      </c>
      <c r="C44" s="240" t="s">
        <v>58</v>
      </c>
      <c r="D44" s="90" t="s">
        <v>47</v>
      </c>
      <c r="E44" s="87">
        <v>8</v>
      </c>
      <c r="F44" s="87">
        <v>1965</v>
      </c>
      <c r="G44" s="89">
        <f t="shared" si="6"/>
        <v>10.964</v>
      </c>
      <c r="H44" s="89">
        <v>0</v>
      </c>
      <c r="I44" s="89">
        <v>0</v>
      </c>
      <c r="J44" s="89">
        <v>10.964</v>
      </c>
      <c r="K44" s="89">
        <v>398.85</v>
      </c>
      <c r="L44" s="89">
        <f t="shared" si="7"/>
        <v>10.964</v>
      </c>
      <c r="M44" s="89">
        <v>398.85</v>
      </c>
      <c r="N44" s="91">
        <f t="shared" si="8"/>
        <v>2.7489030964021562E-2</v>
      </c>
      <c r="O44" s="104">
        <v>98.1</v>
      </c>
      <c r="P44" s="93">
        <f t="shared" si="9"/>
        <v>2.6966739375705151</v>
      </c>
      <c r="Q44" s="93">
        <f t="shared" si="10"/>
        <v>1649.3418578412936</v>
      </c>
      <c r="R44" s="94">
        <f t="shared" si="11"/>
        <v>161.8004362542309</v>
      </c>
    </row>
    <row r="45" spans="1:18" ht="12.75" customHeight="1" x14ac:dyDescent="0.2">
      <c r="A45" s="641"/>
      <c r="B45" s="246">
        <v>37</v>
      </c>
      <c r="C45" s="228" t="s">
        <v>49</v>
      </c>
      <c r="D45" s="88" t="s">
        <v>47</v>
      </c>
      <c r="E45" s="87">
        <v>7</v>
      </c>
      <c r="F45" s="87"/>
      <c r="G45" s="89">
        <f t="shared" si="6"/>
        <v>15.638</v>
      </c>
      <c r="H45" s="90">
        <v>0</v>
      </c>
      <c r="I45" s="90">
        <v>0</v>
      </c>
      <c r="J45" s="89">
        <v>15.638</v>
      </c>
      <c r="K45" s="90">
        <v>562.04999999999995</v>
      </c>
      <c r="L45" s="89">
        <f t="shared" si="7"/>
        <v>15.638</v>
      </c>
      <c r="M45" s="90">
        <v>562.04999999999995</v>
      </c>
      <c r="N45" s="91">
        <f t="shared" si="8"/>
        <v>2.7823147406814342E-2</v>
      </c>
      <c r="O45" s="104">
        <v>98.1</v>
      </c>
      <c r="P45" s="93">
        <f t="shared" si="9"/>
        <v>2.7294507606084868</v>
      </c>
      <c r="Q45" s="93">
        <f t="shared" si="10"/>
        <v>1669.3888444088605</v>
      </c>
      <c r="R45" s="94">
        <f t="shared" si="11"/>
        <v>163.76704563650921</v>
      </c>
    </row>
    <row r="46" spans="1:18" ht="12.75" customHeight="1" thickBot="1" x14ac:dyDescent="0.25">
      <c r="A46" s="642"/>
      <c r="B46" s="247">
        <v>38</v>
      </c>
      <c r="C46" s="244" t="s">
        <v>59</v>
      </c>
      <c r="D46" s="108" t="s">
        <v>47</v>
      </c>
      <c r="E46" s="106">
        <v>8</v>
      </c>
      <c r="F46" s="106">
        <v>1970</v>
      </c>
      <c r="G46" s="107">
        <f t="shared" si="6"/>
        <v>11.717000000000001</v>
      </c>
      <c r="H46" s="107">
        <v>0</v>
      </c>
      <c r="I46" s="107">
        <v>0</v>
      </c>
      <c r="J46" s="107">
        <v>11.717000000000001</v>
      </c>
      <c r="K46" s="107">
        <v>412.7</v>
      </c>
      <c r="L46" s="107">
        <f t="shared" si="7"/>
        <v>11.717000000000001</v>
      </c>
      <c r="M46" s="107">
        <v>412.7</v>
      </c>
      <c r="N46" s="109">
        <f t="shared" si="8"/>
        <v>2.8391083111218806E-2</v>
      </c>
      <c r="O46" s="179">
        <v>98.1</v>
      </c>
      <c r="P46" s="110">
        <f t="shared" si="9"/>
        <v>2.7851652532105646</v>
      </c>
      <c r="Q46" s="110">
        <f t="shared" si="10"/>
        <v>1703.4649866731284</v>
      </c>
      <c r="R46" s="111">
        <f t="shared" si="11"/>
        <v>167.10991519263388</v>
      </c>
    </row>
    <row r="47" spans="1:18" ht="12.75" customHeight="1" x14ac:dyDescent="0.2">
      <c r="A47" s="634" t="s">
        <v>84</v>
      </c>
      <c r="B47" s="255">
        <v>39</v>
      </c>
      <c r="C47" s="248" t="s">
        <v>69</v>
      </c>
      <c r="D47" s="171" t="s">
        <v>47</v>
      </c>
      <c r="E47" s="172">
        <v>24</v>
      </c>
      <c r="F47" s="172"/>
      <c r="G47" s="173">
        <f t="shared" si="6"/>
        <v>27.963999999999999</v>
      </c>
      <c r="H47" s="173">
        <v>0.153</v>
      </c>
      <c r="I47" s="173">
        <v>0.245</v>
      </c>
      <c r="J47" s="173">
        <v>27.565999999999999</v>
      </c>
      <c r="K47" s="174">
        <v>940.14</v>
      </c>
      <c r="L47" s="173">
        <f t="shared" si="7"/>
        <v>27.565999999999999</v>
      </c>
      <c r="M47" s="174">
        <v>940.14</v>
      </c>
      <c r="N47" s="175">
        <f t="shared" si="8"/>
        <v>2.9321164932882338E-2</v>
      </c>
      <c r="O47" s="158">
        <v>98.1</v>
      </c>
      <c r="P47" s="176">
        <f t="shared" si="9"/>
        <v>2.876406279915757</v>
      </c>
      <c r="Q47" s="176">
        <f t="shared" si="10"/>
        <v>1759.2698959729403</v>
      </c>
      <c r="R47" s="177">
        <f t="shared" si="11"/>
        <v>172.58437679494543</v>
      </c>
    </row>
    <row r="48" spans="1:18" ht="12" customHeight="1" x14ac:dyDescent="0.2">
      <c r="A48" s="635"/>
      <c r="B48" s="256">
        <v>40</v>
      </c>
      <c r="C48" s="249" t="s">
        <v>77</v>
      </c>
      <c r="D48" s="114" t="s">
        <v>47</v>
      </c>
      <c r="E48" s="43">
        <v>14</v>
      </c>
      <c r="F48" s="43">
        <v>1966</v>
      </c>
      <c r="G48" s="113">
        <f t="shared" si="6"/>
        <v>14.324</v>
      </c>
      <c r="H48" s="113">
        <v>0</v>
      </c>
      <c r="I48" s="113">
        <v>0</v>
      </c>
      <c r="J48" s="113">
        <v>14.324</v>
      </c>
      <c r="K48" s="113">
        <v>487.55</v>
      </c>
      <c r="L48" s="113">
        <f t="shared" si="7"/>
        <v>14.324</v>
      </c>
      <c r="M48" s="113">
        <v>487.55</v>
      </c>
      <c r="N48" s="115">
        <f t="shared" si="8"/>
        <v>2.9379550815300994E-2</v>
      </c>
      <c r="O48" s="154">
        <v>98.1</v>
      </c>
      <c r="P48" s="116">
        <f t="shared" si="9"/>
        <v>2.8821339349810273</v>
      </c>
      <c r="Q48" s="116">
        <f t="shared" si="10"/>
        <v>1762.7730489180597</v>
      </c>
      <c r="R48" s="117">
        <f t="shared" si="11"/>
        <v>172.92803609886164</v>
      </c>
    </row>
    <row r="49" spans="1:18" ht="12" customHeight="1" x14ac:dyDescent="0.2">
      <c r="A49" s="635"/>
      <c r="B49" s="256">
        <v>41</v>
      </c>
      <c r="C49" s="250" t="s">
        <v>68</v>
      </c>
      <c r="D49" s="44" t="s">
        <v>47</v>
      </c>
      <c r="E49" s="45">
        <v>7</v>
      </c>
      <c r="F49" s="45">
        <v>1984</v>
      </c>
      <c r="G49" s="46">
        <f t="shared" si="6"/>
        <v>8.8759999999999994</v>
      </c>
      <c r="H49" s="46">
        <v>0</v>
      </c>
      <c r="I49" s="46">
        <v>0</v>
      </c>
      <c r="J49" s="46">
        <v>8.8759999999999994</v>
      </c>
      <c r="K49" s="46">
        <v>300.69</v>
      </c>
      <c r="L49" s="46">
        <f t="shared" si="7"/>
        <v>8.8759999999999994</v>
      </c>
      <c r="M49" s="46">
        <v>300.69</v>
      </c>
      <c r="N49" s="47">
        <f t="shared" si="8"/>
        <v>2.9518773487645082E-2</v>
      </c>
      <c r="O49" s="48">
        <v>98.1</v>
      </c>
      <c r="P49" s="49">
        <f t="shared" si="9"/>
        <v>2.8957916791379823</v>
      </c>
      <c r="Q49" s="131">
        <f t="shared" si="10"/>
        <v>1771.1264092587048</v>
      </c>
      <c r="R49" s="51">
        <f t="shared" si="11"/>
        <v>173.74750074827892</v>
      </c>
    </row>
    <row r="50" spans="1:18" ht="12" customHeight="1" x14ac:dyDescent="0.2">
      <c r="A50" s="635"/>
      <c r="B50" s="256">
        <v>42</v>
      </c>
      <c r="C50" s="250" t="s">
        <v>76</v>
      </c>
      <c r="D50" s="44" t="s">
        <v>47</v>
      </c>
      <c r="E50" s="45">
        <v>4</v>
      </c>
      <c r="F50" s="45">
        <v>1973</v>
      </c>
      <c r="G50" s="46">
        <f t="shared" si="6"/>
        <v>5.1920000000000002</v>
      </c>
      <c r="H50" s="46">
        <v>0</v>
      </c>
      <c r="I50" s="46">
        <v>0</v>
      </c>
      <c r="J50" s="46">
        <v>5.1920000000000002</v>
      </c>
      <c r="K50" s="46">
        <v>174.77</v>
      </c>
      <c r="L50" s="46">
        <f t="shared" si="7"/>
        <v>5.1920000000000002</v>
      </c>
      <c r="M50" s="46">
        <v>174.77</v>
      </c>
      <c r="N50" s="47">
        <f t="shared" si="8"/>
        <v>2.9707615723522342E-2</v>
      </c>
      <c r="O50" s="48">
        <v>98.1</v>
      </c>
      <c r="P50" s="49">
        <f t="shared" si="9"/>
        <v>2.9143171024775416</v>
      </c>
      <c r="Q50" s="49">
        <f t="shared" si="10"/>
        <v>1782.4569434113407</v>
      </c>
      <c r="R50" s="51">
        <f t="shared" si="11"/>
        <v>174.8590261486525</v>
      </c>
    </row>
    <row r="51" spans="1:18" ht="12" customHeight="1" x14ac:dyDescent="0.2">
      <c r="A51" s="635"/>
      <c r="B51" s="256">
        <v>43</v>
      </c>
      <c r="C51" s="251" t="s">
        <v>54</v>
      </c>
      <c r="D51" s="50" t="s">
        <v>47</v>
      </c>
      <c r="E51" s="45">
        <v>18</v>
      </c>
      <c r="F51" s="45"/>
      <c r="G51" s="46">
        <f t="shared" si="6"/>
        <v>23.826000000000001</v>
      </c>
      <c r="H51" s="46">
        <v>0</v>
      </c>
      <c r="I51" s="46">
        <v>0</v>
      </c>
      <c r="J51" s="46">
        <v>23.826000000000001</v>
      </c>
      <c r="K51" s="44">
        <v>801.57</v>
      </c>
      <c r="L51" s="46">
        <f t="shared" si="7"/>
        <v>23.826000000000001</v>
      </c>
      <c r="M51" s="44">
        <v>801.57</v>
      </c>
      <c r="N51" s="47">
        <f t="shared" si="8"/>
        <v>2.9724166323589953E-2</v>
      </c>
      <c r="O51" s="48">
        <v>98.1</v>
      </c>
      <c r="P51" s="49">
        <f t="shared" si="9"/>
        <v>2.9159407163441742</v>
      </c>
      <c r="Q51" s="49">
        <f t="shared" si="10"/>
        <v>1783.4499794153974</v>
      </c>
      <c r="R51" s="51">
        <f t="shared" si="11"/>
        <v>174.95644298065045</v>
      </c>
    </row>
    <row r="52" spans="1:18" ht="12" customHeight="1" x14ac:dyDescent="0.2">
      <c r="A52" s="635"/>
      <c r="B52" s="256">
        <v>44</v>
      </c>
      <c r="C52" s="250" t="s">
        <v>57</v>
      </c>
      <c r="D52" s="50" t="s">
        <v>47</v>
      </c>
      <c r="E52" s="45">
        <v>10</v>
      </c>
      <c r="F52" s="45">
        <v>1973</v>
      </c>
      <c r="G52" s="46">
        <f t="shared" si="6"/>
        <v>24.442</v>
      </c>
      <c r="H52" s="46">
        <v>0</v>
      </c>
      <c r="I52" s="46">
        <v>0</v>
      </c>
      <c r="J52" s="46">
        <v>24.442</v>
      </c>
      <c r="K52" s="46">
        <v>796.55</v>
      </c>
      <c r="L52" s="46">
        <f t="shared" si="7"/>
        <v>24.442</v>
      </c>
      <c r="M52" s="46">
        <v>796.55</v>
      </c>
      <c r="N52" s="47">
        <f t="shared" si="8"/>
        <v>3.0684828322139226E-2</v>
      </c>
      <c r="O52" s="48">
        <v>98.1</v>
      </c>
      <c r="P52" s="49">
        <f t="shared" si="9"/>
        <v>3.0101816584018577</v>
      </c>
      <c r="Q52" s="49">
        <f t="shared" si="10"/>
        <v>1841.0896993283536</v>
      </c>
      <c r="R52" s="51">
        <f t="shared" si="11"/>
        <v>180.61089950411147</v>
      </c>
    </row>
    <row r="53" spans="1:18" ht="12" customHeight="1" x14ac:dyDescent="0.2">
      <c r="A53" s="635"/>
      <c r="B53" s="256">
        <v>45</v>
      </c>
      <c r="C53" s="250" t="s">
        <v>79</v>
      </c>
      <c r="D53" s="44" t="s">
        <v>47</v>
      </c>
      <c r="E53" s="45">
        <v>16</v>
      </c>
      <c r="F53" s="45">
        <v>1978</v>
      </c>
      <c r="G53" s="46">
        <f t="shared" si="6"/>
        <v>15.253</v>
      </c>
      <c r="H53" s="46">
        <v>0</v>
      </c>
      <c r="I53" s="46">
        <v>0</v>
      </c>
      <c r="J53" s="46">
        <v>15.253</v>
      </c>
      <c r="K53" s="46">
        <v>492.25</v>
      </c>
      <c r="L53" s="46">
        <f t="shared" si="7"/>
        <v>15.253</v>
      </c>
      <c r="M53" s="46">
        <v>492.25</v>
      </c>
      <c r="N53" s="47">
        <f t="shared" si="8"/>
        <v>3.0986287455561198E-2</v>
      </c>
      <c r="O53" s="48">
        <v>98.1</v>
      </c>
      <c r="P53" s="49">
        <f t="shared" si="9"/>
        <v>3.0397547993905532</v>
      </c>
      <c r="Q53" s="49">
        <f t="shared" si="10"/>
        <v>1859.1772473336719</v>
      </c>
      <c r="R53" s="51">
        <f t="shared" si="11"/>
        <v>182.3852879634332</v>
      </c>
    </row>
    <row r="54" spans="1:18" ht="12" customHeight="1" x14ac:dyDescent="0.2">
      <c r="A54" s="635"/>
      <c r="B54" s="256">
        <v>46</v>
      </c>
      <c r="C54" s="250" t="s">
        <v>75</v>
      </c>
      <c r="D54" s="44" t="s">
        <v>47</v>
      </c>
      <c r="E54" s="45">
        <v>8</v>
      </c>
      <c r="F54" s="45">
        <v>1966</v>
      </c>
      <c r="G54" s="46">
        <f t="shared" si="6"/>
        <v>11.228999999999999</v>
      </c>
      <c r="H54" s="46">
        <v>0</v>
      </c>
      <c r="I54" s="46">
        <v>0</v>
      </c>
      <c r="J54" s="46">
        <v>11.228999999999999</v>
      </c>
      <c r="K54" s="46">
        <v>350.82</v>
      </c>
      <c r="L54" s="46">
        <f t="shared" si="7"/>
        <v>11.228999999999999</v>
      </c>
      <c r="M54" s="46">
        <v>350.82</v>
      </c>
      <c r="N54" s="47">
        <f t="shared" si="8"/>
        <v>3.2007867282367021E-2</v>
      </c>
      <c r="O54" s="48">
        <v>98.1</v>
      </c>
      <c r="P54" s="49">
        <f t="shared" si="9"/>
        <v>3.1399717804002045</v>
      </c>
      <c r="Q54" s="49">
        <f t="shared" si="10"/>
        <v>1920.4720369420211</v>
      </c>
      <c r="R54" s="51">
        <f t="shared" si="11"/>
        <v>188.39830682401225</v>
      </c>
    </row>
    <row r="55" spans="1:18" ht="12" customHeight="1" x14ac:dyDescent="0.2">
      <c r="A55" s="635"/>
      <c r="B55" s="256">
        <v>47</v>
      </c>
      <c r="C55" s="251" t="s">
        <v>56</v>
      </c>
      <c r="D55" s="50" t="s">
        <v>47</v>
      </c>
      <c r="E55" s="45">
        <v>11</v>
      </c>
      <c r="F55" s="45"/>
      <c r="G55" s="46">
        <f t="shared" si="6"/>
        <v>21.638000000000002</v>
      </c>
      <c r="H55" s="44">
        <v>0</v>
      </c>
      <c r="I55" s="44">
        <v>0</v>
      </c>
      <c r="J55" s="46">
        <v>21.638000000000002</v>
      </c>
      <c r="K55" s="44">
        <v>669.02</v>
      </c>
      <c r="L55" s="46">
        <f t="shared" si="7"/>
        <v>21.638000000000002</v>
      </c>
      <c r="M55" s="44">
        <v>669.02</v>
      </c>
      <c r="N55" s="47">
        <f t="shared" si="8"/>
        <v>3.2342829810767991E-2</v>
      </c>
      <c r="O55" s="48">
        <v>98.1</v>
      </c>
      <c r="P55" s="49">
        <f t="shared" si="9"/>
        <v>3.1728316044363396</v>
      </c>
      <c r="Q55" s="49">
        <f t="shared" si="10"/>
        <v>1940.5697886460796</v>
      </c>
      <c r="R55" s="51">
        <f t="shared" si="11"/>
        <v>190.3698962661804</v>
      </c>
    </row>
    <row r="56" spans="1:18" ht="12" customHeight="1" x14ac:dyDescent="0.2">
      <c r="A56" s="635"/>
      <c r="B56" s="256">
        <v>48</v>
      </c>
      <c r="C56" s="251" t="s">
        <v>67</v>
      </c>
      <c r="D56" s="50" t="s">
        <v>47</v>
      </c>
      <c r="E56" s="45">
        <v>1</v>
      </c>
      <c r="F56" s="45"/>
      <c r="G56" s="46">
        <f t="shared" si="6"/>
        <v>1.9530000000000001</v>
      </c>
      <c r="H56" s="44">
        <v>0</v>
      </c>
      <c r="I56" s="44">
        <v>0</v>
      </c>
      <c r="J56" s="46">
        <v>1.9530000000000001</v>
      </c>
      <c r="K56" s="44">
        <v>60.09</v>
      </c>
      <c r="L56" s="46">
        <f t="shared" si="7"/>
        <v>1.9530000000000001</v>
      </c>
      <c r="M56" s="44">
        <v>60.09</v>
      </c>
      <c r="N56" s="47">
        <f t="shared" si="8"/>
        <v>3.2501248127808288E-2</v>
      </c>
      <c r="O56" s="48">
        <v>98.1</v>
      </c>
      <c r="P56" s="49">
        <f t="shared" si="9"/>
        <v>3.188372441337993</v>
      </c>
      <c r="Q56" s="49">
        <f t="shared" si="10"/>
        <v>1950.0748876684972</v>
      </c>
      <c r="R56" s="51">
        <f t="shared" si="11"/>
        <v>191.30234648027957</v>
      </c>
    </row>
    <row r="57" spans="1:18" ht="12" customHeight="1" x14ac:dyDescent="0.2">
      <c r="A57" s="635"/>
      <c r="B57" s="256">
        <v>49</v>
      </c>
      <c r="C57" s="250" t="s">
        <v>78</v>
      </c>
      <c r="D57" s="44" t="s">
        <v>47</v>
      </c>
      <c r="E57" s="45">
        <v>12</v>
      </c>
      <c r="F57" s="45">
        <v>1984</v>
      </c>
      <c r="G57" s="46">
        <f t="shared" si="6"/>
        <v>13.513999999999999</v>
      </c>
      <c r="H57" s="46">
        <v>0</v>
      </c>
      <c r="I57" s="46">
        <v>0</v>
      </c>
      <c r="J57" s="46">
        <v>13.513999999999999</v>
      </c>
      <c r="K57" s="46">
        <v>415.39</v>
      </c>
      <c r="L57" s="46">
        <f t="shared" si="7"/>
        <v>13.513999999999999</v>
      </c>
      <c r="M57" s="46">
        <v>415.39</v>
      </c>
      <c r="N57" s="47">
        <f t="shared" si="8"/>
        <v>3.2533281975974382E-2</v>
      </c>
      <c r="O57" s="48">
        <v>98.1</v>
      </c>
      <c r="P57" s="49">
        <f t="shared" si="9"/>
        <v>3.1915149618430867</v>
      </c>
      <c r="Q57" s="49">
        <f t="shared" si="10"/>
        <v>1951.996918558463</v>
      </c>
      <c r="R57" s="51">
        <f t="shared" si="11"/>
        <v>191.49089771058522</v>
      </c>
    </row>
    <row r="58" spans="1:18" ht="12" customHeight="1" x14ac:dyDescent="0.2">
      <c r="A58" s="635"/>
      <c r="B58" s="256">
        <v>50</v>
      </c>
      <c r="C58" s="250" t="s">
        <v>61</v>
      </c>
      <c r="D58" s="44" t="s">
        <v>47</v>
      </c>
      <c r="E58" s="45">
        <v>7</v>
      </c>
      <c r="F58" s="45"/>
      <c r="G58" s="46">
        <f t="shared" si="6"/>
        <v>13.224</v>
      </c>
      <c r="H58" s="44">
        <v>0</v>
      </c>
      <c r="I58" s="46">
        <v>0.97799999999999998</v>
      </c>
      <c r="J58" s="46">
        <v>12.246</v>
      </c>
      <c r="K58" s="44">
        <v>374.68</v>
      </c>
      <c r="L58" s="46">
        <f t="shared" si="7"/>
        <v>12.246</v>
      </c>
      <c r="M58" s="44">
        <v>374.68</v>
      </c>
      <c r="N58" s="47">
        <f t="shared" si="8"/>
        <v>3.2683890253015907E-2</v>
      </c>
      <c r="O58" s="48">
        <v>98.1</v>
      </c>
      <c r="P58" s="49">
        <f t="shared" si="9"/>
        <v>3.2062896338208602</v>
      </c>
      <c r="Q58" s="49">
        <f t="shared" si="10"/>
        <v>1961.0334151809545</v>
      </c>
      <c r="R58" s="51">
        <f t="shared" si="11"/>
        <v>192.37737802925162</v>
      </c>
    </row>
    <row r="59" spans="1:18" ht="14.25" customHeight="1" x14ac:dyDescent="0.2">
      <c r="A59" s="635"/>
      <c r="B59" s="256">
        <v>51</v>
      </c>
      <c r="C59" s="251" t="s">
        <v>70</v>
      </c>
      <c r="D59" s="50" t="s">
        <v>47</v>
      </c>
      <c r="E59" s="45">
        <v>7</v>
      </c>
      <c r="F59" s="45"/>
      <c r="G59" s="46">
        <f t="shared" si="6"/>
        <v>11.175000000000001</v>
      </c>
      <c r="H59" s="44">
        <v>0</v>
      </c>
      <c r="I59" s="44">
        <v>0</v>
      </c>
      <c r="J59" s="46">
        <v>11.175000000000001</v>
      </c>
      <c r="K59" s="44">
        <v>341.47</v>
      </c>
      <c r="L59" s="46">
        <f t="shared" si="7"/>
        <v>11.175000000000001</v>
      </c>
      <c r="M59" s="44">
        <v>341.47</v>
      </c>
      <c r="N59" s="47">
        <f t="shared" si="8"/>
        <v>3.2726154567019064E-2</v>
      </c>
      <c r="O59" s="48">
        <v>98.1</v>
      </c>
      <c r="P59" s="49">
        <f t="shared" si="9"/>
        <v>3.2104357630245701</v>
      </c>
      <c r="Q59" s="49">
        <f t="shared" si="10"/>
        <v>1963.5692740211439</v>
      </c>
      <c r="R59" s="51">
        <f t="shared" si="11"/>
        <v>192.62614578147421</v>
      </c>
    </row>
    <row r="60" spans="1:18" ht="13.5" customHeight="1" x14ac:dyDescent="0.2">
      <c r="A60" s="635"/>
      <c r="B60" s="256">
        <v>52</v>
      </c>
      <c r="C60" s="251" t="s">
        <v>100</v>
      </c>
      <c r="D60" s="50" t="s">
        <v>47</v>
      </c>
      <c r="E60" s="45">
        <v>6</v>
      </c>
      <c r="F60" s="45"/>
      <c r="G60" s="46">
        <f t="shared" si="6"/>
        <v>7.3540000000000001</v>
      </c>
      <c r="H60" s="44">
        <v>0</v>
      </c>
      <c r="I60" s="44">
        <v>0</v>
      </c>
      <c r="J60" s="46">
        <v>7.3540000000000001</v>
      </c>
      <c r="K60" s="44">
        <v>220.29</v>
      </c>
      <c r="L60" s="46">
        <f t="shared" si="7"/>
        <v>7.3540000000000001</v>
      </c>
      <c r="M60" s="44">
        <v>220.29</v>
      </c>
      <c r="N60" s="47">
        <f t="shared" si="8"/>
        <v>3.3383267511008216E-2</v>
      </c>
      <c r="O60" s="48">
        <v>98.1</v>
      </c>
      <c r="P60" s="49">
        <f t="shared" si="9"/>
        <v>3.2748985428299058</v>
      </c>
      <c r="Q60" s="49">
        <f t="shared" si="10"/>
        <v>2002.9960506604932</v>
      </c>
      <c r="R60" s="51">
        <f t="shared" si="11"/>
        <v>196.49391256979436</v>
      </c>
    </row>
    <row r="61" spans="1:18" ht="13.5" customHeight="1" x14ac:dyDescent="0.2">
      <c r="A61" s="635"/>
      <c r="B61" s="256">
        <v>53</v>
      </c>
      <c r="C61" s="252" t="s">
        <v>74</v>
      </c>
      <c r="D61" s="50" t="s">
        <v>47</v>
      </c>
      <c r="E61" s="209">
        <v>7</v>
      </c>
      <c r="F61" s="209"/>
      <c r="G61" s="46">
        <f t="shared" si="6"/>
        <v>10.406000000000001</v>
      </c>
      <c r="H61" s="211">
        <v>0</v>
      </c>
      <c r="I61" s="211">
        <v>0</v>
      </c>
      <c r="J61" s="210">
        <v>10.406000000000001</v>
      </c>
      <c r="K61" s="211">
        <v>308.89</v>
      </c>
      <c r="L61" s="210">
        <f t="shared" si="7"/>
        <v>10.406000000000001</v>
      </c>
      <c r="M61" s="211">
        <v>308.89</v>
      </c>
      <c r="N61" s="212">
        <f t="shared" si="8"/>
        <v>3.368836802745314E-2</v>
      </c>
      <c r="O61" s="48">
        <v>98.1</v>
      </c>
      <c r="P61" s="49">
        <f t="shared" si="9"/>
        <v>3.3048289034931528</v>
      </c>
      <c r="Q61" s="213">
        <f t="shared" si="10"/>
        <v>2021.3020816471885</v>
      </c>
      <c r="R61" s="51">
        <f t="shared" si="11"/>
        <v>198.2897342095892</v>
      </c>
    </row>
    <row r="62" spans="1:18" ht="13.5" customHeight="1" x14ac:dyDescent="0.2">
      <c r="A62" s="635"/>
      <c r="B62" s="256">
        <v>54</v>
      </c>
      <c r="C62" s="252" t="s">
        <v>63</v>
      </c>
      <c r="D62" s="50" t="s">
        <v>47</v>
      </c>
      <c r="E62" s="209">
        <v>11</v>
      </c>
      <c r="F62" s="209"/>
      <c r="G62" s="46">
        <f t="shared" si="6"/>
        <v>23.773</v>
      </c>
      <c r="H62" s="211">
        <v>0</v>
      </c>
      <c r="I62" s="211">
        <v>0</v>
      </c>
      <c r="J62" s="210">
        <v>23.773</v>
      </c>
      <c r="K62" s="211">
        <v>687.63</v>
      </c>
      <c r="L62" s="210">
        <f t="shared" si="7"/>
        <v>23.773</v>
      </c>
      <c r="M62" s="211">
        <v>687.63</v>
      </c>
      <c r="N62" s="212">
        <f t="shared" si="8"/>
        <v>3.457237176970173E-2</v>
      </c>
      <c r="O62" s="48">
        <v>98.1</v>
      </c>
      <c r="P62" s="213">
        <f t="shared" si="9"/>
        <v>3.3915496706077395</v>
      </c>
      <c r="Q62" s="213">
        <f t="shared" si="10"/>
        <v>2074.3423061821036</v>
      </c>
      <c r="R62" s="214">
        <f t="shared" si="11"/>
        <v>203.49298023646435</v>
      </c>
    </row>
    <row r="63" spans="1:18" ht="13.5" customHeight="1" x14ac:dyDescent="0.2">
      <c r="A63" s="635"/>
      <c r="B63" s="256">
        <v>55</v>
      </c>
      <c r="C63" s="252" t="s">
        <v>102</v>
      </c>
      <c r="D63" s="50" t="s">
        <v>47</v>
      </c>
      <c r="E63" s="209">
        <v>12</v>
      </c>
      <c r="F63" s="209"/>
      <c r="G63" s="46">
        <f t="shared" si="6"/>
        <v>19.369</v>
      </c>
      <c r="H63" s="211">
        <v>0</v>
      </c>
      <c r="I63" s="211">
        <v>0</v>
      </c>
      <c r="J63" s="210">
        <v>19.369</v>
      </c>
      <c r="K63" s="211">
        <v>544.66</v>
      </c>
      <c r="L63" s="210">
        <f t="shared" si="7"/>
        <v>19.369</v>
      </c>
      <c r="M63" s="211">
        <v>544.66</v>
      </c>
      <c r="N63" s="212">
        <f t="shared" si="8"/>
        <v>3.5561634781331473E-2</v>
      </c>
      <c r="O63" s="48">
        <v>98.1</v>
      </c>
      <c r="P63" s="213">
        <f t="shared" si="9"/>
        <v>3.4885963720486175</v>
      </c>
      <c r="Q63" s="213">
        <f t="shared" si="10"/>
        <v>2133.6980868798887</v>
      </c>
      <c r="R63" s="214">
        <f t="shared" si="11"/>
        <v>209.31578232291707</v>
      </c>
    </row>
    <row r="64" spans="1:18" ht="13.5" customHeight="1" x14ac:dyDescent="0.2">
      <c r="A64" s="635"/>
      <c r="B64" s="256">
        <v>56</v>
      </c>
      <c r="C64" s="253" t="s">
        <v>65</v>
      </c>
      <c r="D64" s="44" t="s">
        <v>47</v>
      </c>
      <c r="E64" s="209">
        <v>6</v>
      </c>
      <c r="F64" s="209">
        <v>1971</v>
      </c>
      <c r="G64" s="46">
        <f t="shared" si="6"/>
        <v>12.122</v>
      </c>
      <c r="H64" s="210">
        <v>0</v>
      </c>
      <c r="I64" s="210">
        <v>0</v>
      </c>
      <c r="J64" s="210">
        <v>12.122</v>
      </c>
      <c r="K64" s="210">
        <v>328.45</v>
      </c>
      <c r="L64" s="210">
        <f t="shared" si="7"/>
        <v>12.122</v>
      </c>
      <c r="M64" s="210">
        <v>328.45</v>
      </c>
      <c r="N64" s="212">
        <f t="shared" si="8"/>
        <v>3.690668290455168E-2</v>
      </c>
      <c r="O64" s="48">
        <v>98.1</v>
      </c>
      <c r="P64" s="213">
        <f t="shared" si="9"/>
        <v>3.6205455929365198</v>
      </c>
      <c r="Q64" s="213">
        <f t="shared" si="10"/>
        <v>2214.4009742731009</v>
      </c>
      <c r="R64" s="214">
        <f t="shared" si="11"/>
        <v>217.2327355761912</v>
      </c>
    </row>
    <row r="65" spans="1:18" ht="12.75" customHeight="1" thickBot="1" x14ac:dyDescent="0.25">
      <c r="A65" s="636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6"/>
        <v>5.6219999999999999</v>
      </c>
      <c r="H65" s="54">
        <v>0</v>
      </c>
      <c r="I65" s="54">
        <v>0</v>
      </c>
      <c r="J65" s="54">
        <v>5.6219999999999999</v>
      </c>
      <c r="K65" s="54">
        <v>108.3</v>
      </c>
      <c r="L65" s="54">
        <f t="shared" si="7"/>
        <v>5.6219999999999999</v>
      </c>
      <c r="M65" s="54">
        <v>108.3</v>
      </c>
      <c r="N65" s="55">
        <f t="shared" si="8"/>
        <v>5.1911357340720221E-2</v>
      </c>
      <c r="O65" s="56">
        <v>98.1</v>
      </c>
      <c r="P65" s="57">
        <f t="shared" si="9"/>
        <v>5.0925041551246535</v>
      </c>
      <c r="Q65" s="57">
        <f t="shared" si="10"/>
        <v>3114.6814404432134</v>
      </c>
      <c r="R65" s="58">
        <f t="shared" si="11"/>
        <v>305.55024930747925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144.3304270955656</v>
      </c>
    </row>
  </sheetData>
  <sortState xmlns:xlrd2="http://schemas.microsoft.com/office/spreadsheetml/2017/richdata2" ref="B9:R65">
    <sortCondition ref="N9:N65"/>
  </sortState>
  <mergeCells count="23">
    <mergeCell ref="Q5:Q6"/>
    <mergeCell ref="R5:R6"/>
    <mergeCell ref="G5:J5"/>
    <mergeCell ref="K5:K6"/>
    <mergeCell ref="L5:L6"/>
    <mergeCell ref="M5:M6"/>
    <mergeCell ref="N5:N6"/>
    <mergeCell ref="O5:O6"/>
    <mergeCell ref="A47:A65"/>
    <mergeCell ref="A15:A25"/>
    <mergeCell ref="A26:A46"/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P5:P6"/>
    <mergeCell ref="A9:A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DA68B-E239-4B75-B317-A42B755A2195}">
  <dimension ref="A1:V1048575"/>
  <sheetViews>
    <sheetView workbookViewId="0">
      <selection activeCell="M68" sqref="M68"/>
    </sheetView>
  </sheetViews>
  <sheetFormatPr defaultRowHeight="11.25" x14ac:dyDescent="0.2"/>
  <cols>
    <col min="1" max="1" width="14" style="1" customWidth="1"/>
    <col min="2" max="2" width="4.5703125" style="20" customWidth="1"/>
    <col min="3" max="3" width="21.7109375" style="26" customWidth="1"/>
    <col min="4" max="4" width="20.570312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109</v>
      </c>
      <c r="B2" s="611"/>
      <c r="C2" s="611"/>
      <c r="D2" s="611"/>
      <c r="E2" s="611"/>
      <c r="F2" s="612"/>
      <c r="G2" s="155">
        <v>0.9</v>
      </c>
      <c r="H2" s="2" t="s">
        <v>1</v>
      </c>
      <c r="J2" s="119"/>
    </row>
    <row r="3" spans="1:18" ht="18.75" customHeight="1" thickBot="1" x14ac:dyDescent="0.25">
      <c r="A3" s="613" t="s">
        <v>110</v>
      </c>
      <c r="B3" s="613"/>
      <c r="C3" s="613"/>
      <c r="D3" s="613"/>
      <c r="E3" s="613"/>
      <c r="F3" s="613"/>
      <c r="G3" s="4">
        <v>530.1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111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22.5" customHeight="1" x14ac:dyDescent="0.2">
      <c r="A9" s="643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37.061999999999998</v>
      </c>
      <c r="H9" s="62">
        <v>3.3660000000000001</v>
      </c>
      <c r="I9" s="62">
        <v>10.355</v>
      </c>
      <c r="J9" s="62">
        <v>23.341000000000001</v>
      </c>
      <c r="K9" s="62">
        <v>3530.28</v>
      </c>
      <c r="L9" s="62">
        <f t="shared" ref="L9" si="1">J9</f>
        <v>23.341000000000001</v>
      </c>
      <c r="M9" s="62">
        <v>3530.28</v>
      </c>
      <c r="N9" s="64">
        <f t="shared" ref="N9" si="2">L9/M9</f>
        <v>6.6116568657443604E-3</v>
      </c>
      <c r="O9" s="82">
        <v>98.1</v>
      </c>
      <c r="P9" s="65">
        <f t="shared" ref="P9" si="3">N9*O9</f>
        <v>0.64860353852952168</v>
      </c>
      <c r="Q9" s="65">
        <f t="shared" ref="Q9" si="4">N9*60*1000</f>
        <v>396.69941194466162</v>
      </c>
      <c r="R9" s="66">
        <f t="shared" ref="R9" si="5">Q9*O9/1000</f>
        <v>38.916212311771304</v>
      </c>
    </row>
    <row r="10" spans="1:18" ht="21.75" customHeight="1" x14ac:dyDescent="0.2">
      <c r="A10" s="644"/>
      <c r="B10" s="364">
        <v>2</v>
      </c>
      <c r="C10" s="259" t="s">
        <v>32</v>
      </c>
      <c r="D10" s="73" t="s">
        <v>31</v>
      </c>
      <c r="E10" s="68">
        <v>85</v>
      </c>
      <c r="F10" s="68">
        <v>1969</v>
      </c>
      <c r="G10" s="69">
        <f t="shared" ref="G10:G41" si="6">H10+I10+J10</f>
        <v>31.917000000000002</v>
      </c>
      <c r="H10" s="69">
        <v>0</v>
      </c>
      <c r="I10" s="69">
        <v>0</v>
      </c>
      <c r="J10" s="69">
        <v>31.917000000000002</v>
      </c>
      <c r="K10" s="69">
        <v>3845.22</v>
      </c>
      <c r="L10" s="69">
        <f t="shared" ref="L10:L41" si="7">J10</f>
        <v>31.917000000000002</v>
      </c>
      <c r="M10" s="69">
        <v>3845.22</v>
      </c>
      <c r="N10" s="70">
        <f t="shared" ref="N10:N41" si="8">L10/M10</f>
        <v>8.3004353457019377E-3</v>
      </c>
      <c r="O10" s="84">
        <v>98.1</v>
      </c>
      <c r="P10" s="71">
        <f t="shared" ref="P10:P41" si="9">N10*O10</f>
        <v>0.81427270741336</v>
      </c>
      <c r="Q10" s="71">
        <f t="shared" ref="Q10:Q41" si="10">N10*60*1000</f>
        <v>498.02612074211629</v>
      </c>
      <c r="R10" s="72">
        <f t="shared" ref="R10:R41" si="11">Q10*O10/1000</f>
        <v>48.856362444801604</v>
      </c>
    </row>
    <row r="11" spans="1:18" ht="21" customHeight="1" x14ac:dyDescent="0.2">
      <c r="A11" s="644"/>
      <c r="B11" s="364">
        <v>3</v>
      </c>
      <c r="C11" s="275" t="s">
        <v>33</v>
      </c>
      <c r="D11" s="67" t="s">
        <v>31</v>
      </c>
      <c r="E11" s="68">
        <v>55</v>
      </c>
      <c r="F11" s="68">
        <v>1966</v>
      </c>
      <c r="G11" s="69">
        <f t="shared" si="6"/>
        <v>21.635000000000002</v>
      </c>
      <c r="H11" s="69">
        <v>0</v>
      </c>
      <c r="I11" s="69">
        <v>0</v>
      </c>
      <c r="J11" s="69">
        <v>21.635000000000002</v>
      </c>
      <c r="K11" s="69">
        <v>2582.04</v>
      </c>
      <c r="L11" s="69">
        <f t="shared" si="7"/>
        <v>21.635000000000002</v>
      </c>
      <c r="M11" s="69">
        <v>2582.04</v>
      </c>
      <c r="N11" s="70">
        <f t="shared" si="8"/>
        <v>8.3790336323217307E-3</v>
      </c>
      <c r="O11" s="84">
        <v>98.1</v>
      </c>
      <c r="P11" s="71">
        <f t="shared" si="9"/>
        <v>0.82198319933076169</v>
      </c>
      <c r="Q11" s="71">
        <f t="shared" si="10"/>
        <v>502.74201793930382</v>
      </c>
      <c r="R11" s="72">
        <f t="shared" si="11"/>
        <v>49.318991959845704</v>
      </c>
    </row>
    <row r="12" spans="1:18" ht="22.5" customHeight="1" x14ac:dyDescent="0.2">
      <c r="A12" s="644"/>
      <c r="B12" s="365">
        <v>4</v>
      </c>
      <c r="C12" s="362" t="s">
        <v>45</v>
      </c>
      <c r="D12" s="168" t="s">
        <v>31</v>
      </c>
      <c r="E12" s="68">
        <v>18</v>
      </c>
      <c r="F12" s="68"/>
      <c r="G12" s="69">
        <f t="shared" si="6"/>
        <v>11.852</v>
      </c>
      <c r="H12" s="67">
        <v>0</v>
      </c>
      <c r="I12" s="67">
        <v>0</v>
      </c>
      <c r="J12" s="69">
        <v>11.852</v>
      </c>
      <c r="K12" s="67">
        <v>1390.81</v>
      </c>
      <c r="L12" s="69">
        <f t="shared" si="7"/>
        <v>11.852</v>
      </c>
      <c r="M12" s="67">
        <v>1390.81</v>
      </c>
      <c r="N12" s="70">
        <f t="shared" si="8"/>
        <v>8.5216528497781881E-3</v>
      </c>
      <c r="O12" s="84">
        <v>98.1</v>
      </c>
      <c r="P12" s="71">
        <f t="shared" si="9"/>
        <v>0.83597414456324026</v>
      </c>
      <c r="Q12" s="71">
        <f t="shared" si="10"/>
        <v>511.29917098669131</v>
      </c>
      <c r="R12" s="72">
        <f t="shared" si="11"/>
        <v>50.158448673794418</v>
      </c>
    </row>
    <row r="13" spans="1:18" ht="20.25" customHeight="1" x14ac:dyDescent="0.2">
      <c r="A13" s="644"/>
      <c r="B13" s="364">
        <v>5</v>
      </c>
      <c r="C13" s="275" t="s">
        <v>44</v>
      </c>
      <c r="D13" s="67" t="s">
        <v>31</v>
      </c>
      <c r="E13" s="68">
        <v>50</v>
      </c>
      <c r="F13" s="68">
        <v>1973</v>
      </c>
      <c r="G13" s="69">
        <f t="shared" si="6"/>
        <v>23.957000000000001</v>
      </c>
      <c r="H13" s="69">
        <v>0</v>
      </c>
      <c r="I13" s="69">
        <v>0</v>
      </c>
      <c r="J13" s="69">
        <v>23.957000000000001</v>
      </c>
      <c r="K13" s="69">
        <v>2549.87</v>
      </c>
      <c r="L13" s="69">
        <f t="shared" si="7"/>
        <v>23.957000000000001</v>
      </c>
      <c r="M13" s="69">
        <v>2549.87</v>
      </c>
      <c r="N13" s="70">
        <f t="shared" si="8"/>
        <v>9.3953809409891495E-3</v>
      </c>
      <c r="O13" s="84">
        <v>98.1</v>
      </c>
      <c r="P13" s="71">
        <f t="shared" si="9"/>
        <v>0.92168687031103547</v>
      </c>
      <c r="Q13" s="71">
        <f t="shared" si="10"/>
        <v>563.72285645934892</v>
      </c>
      <c r="R13" s="72">
        <f t="shared" si="11"/>
        <v>55.30121221866213</v>
      </c>
    </row>
    <row r="14" spans="1:18" ht="20.25" customHeight="1" x14ac:dyDescent="0.2">
      <c r="A14" s="644"/>
      <c r="B14" s="364">
        <v>6</v>
      </c>
      <c r="C14" s="259" t="s">
        <v>50</v>
      </c>
      <c r="D14" s="67" t="s">
        <v>31</v>
      </c>
      <c r="E14" s="68">
        <v>6</v>
      </c>
      <c r="F14" s="68"/>
      <c r="G14" s="69">
        <f t="shared" si="6"/>
        <v>2.6080000000000001</v>
      </c>
      <c r="H14" s="69">
        <v>0</v>
      </c>
      <c r="I14" s="69">
        <v>0</v>
      </c>
      <c r="J14" s="69">
        <v>2.6080000000000001</v>
      </c>
      <c r="K14" s="69">
        <v>266.81</v>
      </c>
      <c r="L14" s="69">
        <f t="shared" si="7"/>
        <v>2.6080000000000001</v>
      </c>
      <c r="M14" s="69">
        <v>266.81</v>
      </c>
      <c r="N14" s="70">
        <f t="shared" si="8"/>
        <v>9.7747460739852337E-3</v>
      </c>
      <c r="O14" s="84">
        <v>98.1</v>
      </c>
      <c r="P14" s="71">
        <f t="shared" si="9"/>
        <v>0.9589025898579514</v>
      </c>
      <c r="Q14" s="71">
        <f t="shared" si="10"/>
        <v>586.48476443911397</v>
      </c>
      <c r="R14" s="72">
        <f t="shared" si="11"/>
        <v>57.534155391477078</v>
      </c>
    </row>
    <row r="15" spans="1:18" ht="20.25" customHeight="1" x14ac:dyDescent="0.2">
      <c r="A15" s="644"/>
      <c r="B15" s="365">
        <v>7</v>
      </c>
      <c r="C15" s="314" t="s">
        <v>30</v>
      </c>
      <c r="D15" s="270" t="s">
        <v>31</v>
      </c>
      <c r="E15" s="268">
        <v>19</v>
      </c>
      <c r="F15" s="268">
        <v>1986</v>
      </c>
      <c r="G15" s="269">
        <f t="shared" si="6"/>
        <v>10.964</v>
      </c>
      <c r="H15" s="269">
        <v>0</v>
      </c>
      <c r="I15" s="269">
        <v>0</v>
      </c>
      <c r="J15" s="269">
        <v>10.964</v>
      </c>
      <c r="K15" s="269">
        <v>1120.5999999999999</v>
      </c>
      <c r="L15" s="269">
        <f t="shared" si="7"/>
        <v>10.964</v>
      </c>
      <c r="M15" s="269">
        <v>1120.5999999999999</v>
      </c>
      <c r="N15" s="271">
        <f t="shared" si="8"/>
        <v>9.7840442620025E-3</v>
      </c>
      <c r="O15" s="272">
        <v>98.1</v>
      </c>
      <c r="P15" s="273">
        <f t="shared" si="9"/>
        <v>0.95981474210244522</v>
      </c>
      <c r="Q15" s="273">
        <f t="shared" si="10"/>
        <v>587.04265572015004</v>
      </c>
      <c r="R15" s="274">
        <f t="shared" si="11"/>
        <v>57.588884526146714</v>
      </c>
    </row>
    <row r="16" spans="1:18" ht="20.25" customHeight="1" thickBot="1" x14ac:dyDescent="0.25">
      <c r="A16" s="645"/>
      <c r="B16" s="366">
        <v>8</v>
      </c>
      <c r="C16" s="360" t="s">
        <v>34</v>
      </c>
      <c r="D16" s="76" t="s">
        <v>31</v>
      </c>
      <c r="E16" s="77">
        <v>47</v>
      </c>
      <c r="F16" s="77">
        <v>1964</v>
      </c>
      <c r="G16" s="78">
        <f t="shared" si="6"/>
        <v>20.180999999999997</v>
      </c>
      <c r="H16" s="78">
        <v>0</v>
      </c>
      <c r="I16" s="78">
        <v>4.8000000000000001E-2</v>
      </c>
      <c r="J16" s="78">
        <v>20.132999999999999</v>
      </c>
      <c r="K16" s="78">
        <v>2012.08</v>
      </c>
      <c r="L16" s="78">
        <f t="shared" si="7"/>
        <v>20.132999999999999</v>
      </c>
      <c r="M16" s="78">
        <v>2012.08</v>
      </c>
      <c r="N16" s="79">
        <f t="shared" si="8"/>
        <v>1.0006063377201701E-2</v>
      </c>
      <c r="O16" s="160">
        <v>98.1</v>
      </c>
      <c r="P16" s="80">
        <f t="shared" si="9"/>
        <v>0.98159481730348686</v>
      </c>
      <c r="Q16" s="80">
        <f t="shared" si="10"/>
        <v>600.36380263210208</v>
      </c>
      <c r="R16" s="81">
        <f t="shared" si="11"/>
        <v>58.895689038209213</v>
      </c>
    </row>
    <row r="17" spans="1:22" ht="15" customHeight="1" x14ac:dyDescent="0.2">
      <c r="A17" s="637" t="s">
        <v>82</v>
      </c>
      <c r="B17" s="358">
        <v>9</v>
      </c>
      <c r="C17" s="359" t="s">
        <v>35</v>
      </c>
      <c r="D17" s="36" t="s">
        <v>31</v>
      </c>
      <c r="E17" s="37">
        <v>8</v>
      </c>
      <c r="F17" s="37">
        <v>1966</v>
      </c>
      <c r="G17" s="38">
        <f t="shared" si="6"/>
        <v>3.9569999999999999</v>
      </c>
      <c r="H17" s="38">
        <v>0</v>
      </c>
      <c r="I17" s="38">
        <v>0</v>
      </c>
      <c r="J17" s="38">
        <v>3.9569999999999999</v>
      </c>
      <c r="K17" s="38">
        <v>350.21</v>
      </c>
      <c r="L17" s="38">
        <f t="shared" si="7"/>
        <v>3.9569999999999999</v>
      </c>
      <c r="M17" s="38">
        <v>350.21</v>
      </c>
      <c r="N17" s="39">
        <f t="shared" si="8"/>
        <v>1.1298934924759431E-2</v>
      </c>
      <c r="O17" s="287">
        <v>98.1</v>
      </c>
      <c r="P17" s="40">
        <f t="shared" si="9"/>
        <v>1.1084255161189001</v>
      </c>
      <c r="Q17" s="40">
        <f t="shared" si="10"/>
        <v>677.93609548556583</v>
      </c>
      <c r="R17" s="41">
        <f t="shared" si="11"/>
        <v>66.505530967134007</v>
      </c>
    </row>
    <row r="18" spans="1:22" ht="14.25" customHeight="1" x14ac:dyDescent="0.2">
      <c r="A18" s="638"/>
      <c r="B18" s="294">
        <v>10</v>
      </c>
      <c r="C18" s="224" t="s">
        <v>53</v>
      </c>
      <c r="D18" s="59" t="s">
        <v>31</v>
      </c>
      <c r="E18" s="29">
        <v>7</v>
      </c>
      <c r="F18" s="29"/>
      <c r="G18" s="30">
        <f t="shared" si="6"/>
        <v>3.641</v>
      </c>
      <c r="H18" s="28">
        <v>0</v>
      </c>
      <c r="I18" s="28">
        <v>0</v>
      </c>
      <c r="J18" s="30">
        <v>3.641</v>
      </c>
      <c r="K18" s="28">
        <v>310.77</v>
      </c>
      <c r="L18" s="30">
        <f t="shared" si="7"/>
        <v>3.641</v>
      </c>
      <c r="M18" s="28">
        <v>310.77</v>
      </c>
      <c r="N18" s="31">
        <f t="shared" si="8"/>
        <v>1.1716060108762107E-2</v>
      </c>
      <c r="O18" s="32">
        <v>98.1</v>
      </c>
      <c r="P18" s="33">
        <f t="shared" si="9"/>
        <v>1.1493454966695626</v>
      </c>
      <c r="Q18" s="33">
        <f t="shared" si="10"/>
        <v>702.96360652572639</v>
      </c>
      <c r="R18" s="42">
        <f t="shared" si="11"/>
        <v>68.960729800173752</v>
      </c>
    </row>
    <row r="19" spans="1:22" ht="13.5" customHeight="1" x14ac:dyDescent="0.2">
      <c r="A19" s="638"/>
      <c r="B19" s="294">
        <v>11</v>
      </c>
      <c r="C19" s="224" t="s">
        <v>36</v>
      </c>
      <c r="D19" s="28" t="s">
        <v>31</v>
      </c>
      <c r="E19" s="29">
        <v>8</v>
      </c>
      <c r="F19" s="29">
        <v>1975</v>
      </c>
      <c r="G19" s="30">
        <f t="shared" si="6"/>
        <v>5.7729999999999997</v>
      </c>
      <c r="H19" s="30">
        <v>0</v>
      </c>
      <c r="I19" s="30">
        <v>0</v>
      </c>
      <c r="J19" s="30">
        <v>5.7729999999999997</v>
      </c>
      <c r="K19" s="30">
        <v>488.96</v>
      </c>
      <c r="L19" s="30">
        <f t="shared" si="7"/>
        <v>5.7729999999999997</v>
      </c>
      <c r="M19" s="30">
        <v>488.96</v>
      </c>
      <c r="N19" s="31">
        <f t="shared" si="8"/>
        <v>1.1806691753926702E-2</v>
      </c>
      <c r="O19" s="32">
        <v>98.1</v>
      </c>
      <c r="P19" s="33">
        <f t="shared" si="9"/>
        <v>1.1582364610602094</v>
      </c>
      <c r="Q19" s="33">
        <f t="shared" si="10"/>
        <v>708.40150523560203</v>
      </c>
      <c r="R19" s="42">
        <f t="shared" si="11"/>
        <v>69.49418766361255</v>
      </c>
    </row>
    <row r="20" spans="1:22" ht="14.25" customHeight="1" x14ac:dyDescent="0.2">
      <c r="A20" s="638"/>
      <c r="B20" s="294">
        <v>12</v>
      </c>
      <c r="C20" s="223" t="s">
        <v>38</v>
      </c>
      <c r="D20" s="28" t="s">
        <v>31</v>
      </c>
      <c r="E20" s="29">
        <v>48</v>
      </c>
      <c r="F20" s="29">
        <v>1962</v>
      </c>
      <c r="G20" s="30">
        <f t="shared" si="6"/>
        <v>22.82</v>
      </c>
      <c r="H20" s="30">
        <v>0</v>
      </c>
      <c r="I20" s="30">
        <v>0</v>
      </c>
      <c r="J20" s="30">
        <v>22.82</v>
      </c>
      <c r="K20" s="30">
        <v>1908.69</v>
      </c>
      <c r="L20" s="30">
        <f t="shared" si="7"/>
        <v>22.82</v>
      </c>
      <c r="M20" s="30">
        <v>1908.69</v>
      </c>
      <c r="N20" s="31">
        <f t="shared" si="8"/>
        <v>1.1955844060586055E-2</v>
      </c>
      <c r="O20" s="32">
        <v>98.1</v>
      </c>
      <c r="P20" s="33">
        <f t="shared" si="9"/>
        <v>1.172868302343492</v>
      </c>
      <c r="Q20" s="33">
        <f t="shared" si="10"/>
        <v>717.35064363516335</v>
      </c>
      <c r="R20" s="42">
        <f t="shared" si="11"/>
        <v>70.372098140609523</v>
      </c>
    </row>
    <row r="21" spans="1:22" ht="14.25" customHeight="1" x14ac:dyDescent="0.2">
      <c r="A21" s="638"/>
      <c r="B21" s="294">
        <v>13</v>
      </c>
      <c r="C21" s="315" t="s">
        <v>37</v>
      </c>
      <c r="D21" s="216" t="s">
        <v>31</v>
      </c>
      <c r="E21" s="217">
        <v>46</v>
      </c>
      <c r="F21" s="217">
        <v>1960</v>
      </c>
      <c r="G21" s="218">
        <f t="shared" si="6"/>
        <v>22.939</v>
      </c>
      <c r="H21" s="218">
        <v>0</v>
      </c>
      <c r="I21" s="218">
        <v>0</v>
      </c>
      <c r="J21" s="218">
        <v>22.939</v>
      </c>
      <c r="K21" s="218">
        <v>1834.68</v>
      </c>
      <c r="L21" s="218">
        <f t="shared" si="7"/>
        <v>22.939</v>
      </c>
      <c r="M21" s="218">
        <v>1834.68</v>
      </c>
      <c r="N21" s="219">
        <f t="shared" si="8"/>
        <v>1.2502997797981119E-2</v>
      </c>
      <c r="O21" s="152">
        <v>98.1</v>
      </c>
      <c r="P21" s="220">
        <f t="shared" si="9"/>
        <v>1.2265440839819477</v>
      </c>
      <c r="Q21" s="220">
        <f t="shared" si="10"/>
        <v>750.17986787886719</v>
      </c>
      <c r="R21" s="221">
        <f t="shared" si="11"/>
        <v>73.592645038916856</v>
      </c>
    </row>
    <row r="22" spans="1:22" ht="13.5" customHeight="1" x14ac:dyDescent="0.2">
      <c r="A22" s="638"/>
      <c r="B22" s="294">
        <v>14</v>
      </c>
      <c r="C22" s="225" t="s">
        <v>71</v>
      </c>
      <c r="D22" s="28" t="s">
        <v>31</v>
      </c>
      <c r="E22" s="29">
        <v>12</v>
      </c>
      <c r="F22" s="29"/>
      <c r="G22" s="30">
        <f t="shared" si="6"/>
        <v>6.7930000000000001</v>
      </c>
      <c r="H22" s="28">
        <v>0</v>
      </c>
      <c r="I22" s="28">
        <v>0</v>
      </c>
      <c r="J22" s="30">
        <v>6.7930000000000001</v>
      </c>
      <c r="K22" s="28">
        <v>539.38</v>
      </c>
      <c r="L22" s="30">
        <f t="shared" si="7"/>
        <v>6.7930000000000001</v>
      </c>
      <c r="M22" s="28">
        <v>539.38</v>
      </c>
      <c r="N22" s="31">
        <f t="shared" si="8"/>
        <v>1.2594089510178354E-2</v>
      </c>
      <c r="O22" s="32">
        <v>98.1</v>
      </c>
      <c r="P22" s="33">
        <f t="shared" si="9"/>
        <v>1.2354801809484963</v>
      </c>
      <c r="Q22" s="33">
        <f t="shared" si="10"/>
        <v>755.64537061070121</v>
      </c>
      <c r="R22" s="42">
        <f t="shared" si="11"/>
        <v>74.12881085690978</v>
      </c>
    </row>
    <row r="23" spans="1:22" ht="15" customHeight="1" x14ac:dyDescent="0.2">
      <c r="A23" s="638"/>
      <c r="B23" s="294">
        <v>15</v>
      </c>
      <c r="C23" s="223" t="s">
        <v>39</v>
      </c>
      <c r="D23" s="28" t="s">
        <v>31</v>
      </c>
      <c r="E23" s="29">
        <v>10</v>
      </c>
      <c r="F23" s="29">
        <v>1997</v>
      </c>
      <c r="G23" s="30">
        <f t="shared" si="6"/>
        <v>10.398</v>
      </c>
      <c r="H23" s="30">
        <v>0</v>
      </c>
      <c r="I23" s="30">
        <v>0</v>
      </c>
      <c r="J23" s="30">
        <v>10.398</v>
      </c>
      <c r="K23" s="30">
        <v>822.7</v>
      </c>
      <c r="L23" s="30">
        <f t="shared" si="7"/>
        <v>10.398</v>
      </c>
      <c r="M23" s="30">
        <v>822.7</v>
      </c>
      <c r="N23" s="31">
        <f t="shared" si="8"/>
        <v>1.2638872006806854E-2</v>
      </c>
      <c r="O23" s="32">
        <v>98.1</v>
      </c>
      <c r="P23" s="33">
        <f t="shared" si="9"/>
        <v>1.2398733438677523</v>
      </c>
      <c r="Q23" s="33">
        <f t="shared" si="10"/>
        <v>758.33232040841131</v>
      </c>
      <c r="R23" s="42">
        <f t="shared" si="11"/>
        <v>74.392400632065133</v>
      </c>
    </row>
    <row r="24" spans="1:22" ht="13.5" customHeight="1" x14ac:dyDescent="0.2">
      <c r="A24" s="638"/>
      <c r="B24" s="294">
        <v>16</v>
      </c>
      <c r="C24" s="224" t="s">
        <v>89</v>
      </c>
      <c r="D24" s="28" t="s">
        <v>31</v>
      </c>
      <c r="E24" s="29">
        <v>24</v>
      </c>
      <c r="F24" s="29"/>
      <c r="G24" s="30">
        <f t="shared" si="6"/>
        <v>16.353999999999999</v>
      </c>
      <c r="H24" s="30">
        <v>0</v>
      </c>
      <c r="I24" s="30">
        <v>0</v>
      </c>
      <c r="J24" s="30">
        <v>16.353999999999999</v>
      </c>
      <c r="K24" s="30">
        <v>1274.6600000000001</v>
      </c>
      <c r="L24" s="30">
        <f t="shared" si="7"/>
        <v>16.353999999999999</v>
      </c>
      <c r="M24" s="30">
        <v>1274.6600000000001</v>
      </c>
      <c r="N24" s="31">
        <f t="shared" si="8"/>
        <v>1.2830088023472925E-2</v>
      </c>
      <c r="O24" s="32">
        <v>98.1</v>
      </c>
      <c r="P24" s="33">
        <f t="shared" si="9"/>
        <v>1.2586316351026938</v>
      </c>
      <c r="Q24" s="33">
        <f t="shared" si="10"/>
        <v>769.80528140837544</v>
      </c>
      <c r="R24" s="42">
        <f t="shared" si="11"/>
        <v>75.517898106161624</v>
      </c>
    </row>
    <row r="25" spans="1:22" ht="12.75" customHeight="1" x14ac:dyDescent="0.2">
      <c r="A25" s="638"/>
      <c r="B25" s="367">
        <v>17</v>
      </c>
      <c r="C25" s="355" t="s">
        <v>48</v>
      </c>
      <c r="D25" s="356" t="s">
        <v>31</v>
      </c>
      <c r="E25" s="357">
        <v>75</v>
      </c>
      <c r="F25" s="357">
        <v>1983</v>
      </c>
      <c r="G25" s="136">
        <f t="shared" si="6"/>
        <v>47.209000000000003</v>
      </c>
      <c r="H25" s="136">
        <v>0</v>
      </c>
      <c r="I25" s="136">
        <v>0</v>
      </c>
      <c r="J25" s="136">
        <v>47.209000000000003</v>
      </c>
      <c r="K25" s="136">
        <v>3467.27</v>
      </c>
      <c r="L25" s="136">
        <f t="shared" si="7"/>
        <v>47.209000000000003</v>
      </c>
      <c r="M25" s="136">
        <v>3467.27</v>
      </c>
      <c r="N25" s="138">
        <f t="shared" si="8"/>
        <v>1.3615611129216935E-2</v>
      </c>
      <c r="O25" s="237">
        <v>98.1</v>
      </c>
      <c r="P25" s="139">
        <f t="shared" si="9"/>
        <v>1.3356914517761813</v>
      </c>
      <c r="Q25" s="139">
        <f t="shared" si="10"/>
        <v>816.93666775301608</v>
      </c>
      <c r="R25" s="140">
        <f t="shared" si="11"/>
        <v>80.141487106570878</v>
      </c>
    </row>
    <row r="26" spans="1:22" ht="12.75" customHeight="1" thickBot="1" x14ac:dyDescent="0.3">
      <c r="A26" s="639"/>
      <c r="B26" s="298">
        <v>18</v>
      </c>
      <c r="C26" s="299" t="s">
        <v>99</v>
      </c>
      <c r="D26" s="300" t="s">
        <v>47</v>
      </c>
      <c r="E26" s="260">
        <v>8</v>
      </c>
      <c r="F26" s="260"/>
      <c r="G26" s="261">
        <f t="shared" si="6"/>
        <v>6.9009999999999998</v>
      </c>
      <c r="H26" s="258">
        <v>0</v>
      </c>
      <c r="I26" s="258">
        <v>0</v>
      </c>
      <c r="J26" s="261">
        <v>6.9009999999999998</v>
      </c>
      <c r="K26" s="258">
        <v>488.96</v>
      </c>
      <c r="L26" s="261">
        <f t="shared" si="7"/>
        <v>6.9009999999999998</v>
      </c>
      <c r="M26" s="258">
        <v>488.96</v>
      </c>
      <c r="N26" s="262">
        <f t="shared" si="8"/>
        <v>1.4113628926701571E-2</v>
      </c>
      <c r="O26" s="263">
        <v>98.1</v>
      </c>
      <c r="P26" s="264">
        <f t="shared" si="9"/>
        <v>1.384546997709424</v>
      </c>
      <c r="Q26" s="264">
        <f t="shared" si="10"/>
        <v>846.81773560209433</v>
      </c>
      <c r="R26" s="265">
        <f t="shared" si="11"/>
        <v>83.072819862565453</v>
      </c>
      <c r="V26"/>
    </row>
    <row r="27" spans="1:22" s="19" customFormat="1" ht="12.75" customHeight="1" x14ac:dyDescent="0.2">
      <c r="A27" s="630" t="s">
        <v>83</v>
      </c>
      <c r="B27" s="245">
        <v>19</v>
      </c>
      <c r="C27" s="283" t="s">
        <v>85</v>
      </c>
      <c r="D27" s="98" t="s">
        <v>47</v>
      </c>
      <c r="E27" s="96">
        <v>20</v>
      </c>
      <c r="F27" s="96"/>
      <c r="G27" s="97">
        <f t="shared" si="6"/>
        <v>17.518000000000001</v>
      </c>
      <c r="H27" s="97">
        <v>0</v>
      </c>
      <c r="I27" s="97">
        <v>0</v>
      </c>
      <c r="J27" s="97">
        <v>17.518000000000001</v>
      </c>
      <c r="K27" s="97">
        <v>1073.3399999999999</v>
      </c>
      <c r="L27" s="97">
        <f t="shared" si="7"/>
        <v>17.518000000000001</v>
      </c>
      <c r="M27" s="97">
        <v>1073.3399999999999</v>
      </c>
      <c r="N27" s="99">
        <f t="shared" si="8"/>
        <v>1.6321016639648203E-2</v>
      </c>
      <c r="O27" s="92">
        <v>98.1</v>
      </c>
      <c r="P27" s="100">
        <f t="shared" si="9"/>
        <v>1.6010917323494886</v>
      </c>
      <c r="Q27" s="100">
        <f t="shared" si="10"/>
        <v>979.26099837889228</v>
      </c>
      <c r="R27" s="101">
        <f t="shared" si="11"/>
        <v>96.065503940969322</v>
      </c>
      <c r="S27" s="18"/>
      <c r="T27" s="18"/>
      <c r="U27" s="18"/>
    </row>
    <row r="28" spans="1:22" ht="12.75" customHeight="1" x14ac:dyDescent="0.2">
      <c r="A28" s="631"/>
      <c r="B28" s="246">
        <v>20</v>
      </c>
      <c r="C28" s="240" t="s">
        <v>43</v>
      </c>
      <c r="D28" s="90" t="s">
        <v>31</v>
      </c>
      <c r="E28" s="87">
        <v>8</v>
      </c>
      <c r="F28" s="87">
        <v>1966</v>
      </c>
      <c r="G28" s="89">
        <f t="shared" si="6"/>
        <v>6.1820000000000004</v>
      </c>
      <c r="H28" s="89">
        <v>0</v>
      </c>
      <c r="I28" s="89">
        <v>0</v>
      </c>
      <c r="J28" s="89">
        <v>6.1820000000000004</v>
      </c>
      <c r="K28" s="89">
        <v>353.96</v>
      </c>
      <c r="L28" s="89">
        <f t="shared" si="7"/>
        <v>6.1820000000000004</v>
      </c>
      <c r="M28" s="89">
        <v>353.96</v>
      </c>
      <c r="N28" s="91">
        <f t="shared" si="8"/>
        <v>1.7465250310769582E-2</v>
      </c>
      <c r="O28" s="104">
        <v>98.1</v>
      </c>
      <c r="P28" s="93">
        <f t="shared" si="9"/>
        <v>1.7133410554864958</v>
      </c>
      <c r="Q28" s="93">
        <f t="shared" si="10"/>
        <v>1047.915018646175</v>
      </c>
      <c r="R28" s="94">
        <f t="shared" si="11"/>
        <v>102.80046332918977</v>
      </c>
    </row>
    <row r="29" spans="1:22" ht="12.75" customHeight="1" x14ac:dyDescent="0.2">
      <c r="A29" s="631"/>
      <c r="B29" s="246">
        <v>21</v>
      </c>
      <c r="C29" s="228" t="s">
        <v>40</v>
      </c>
      <c r="D29" s="90" t="s">
        <v>31</v>
      </c>
      <c r="E29" s="87">
        <v>18</v>
      </c>
      <c r="F29" s="87"/>
      <c r="G29" s="89">
        <f t="shared" si="6"/>
        <v>15.356</v>
      </c>
      <c r="H29" s="89">
        <v>1.8360000000000001</v>
      </c>
      <c r="I29" s="89">
        <v>0.183</v>
      </c>
      <c r="J29" s="89">
        <v>13.337</v>
      </c>
      <c r="K29" s="90">
        <v>704.53</v>
      </c>
      <c r="L29" s="89">
        <f t="shared" si="7"/>
        <v>13.337</v>
      </c>
      <c r="M29" s="90">
        <v>704.53</v>
      </c>
      <c r="N29" s="91">
        <f t="shared" si="8"/>
        <v>1.8930350730274083E-2</v>
      </c>
      <c r="O29" s="104">
        <v>98.1</v>
      </c>
      <c r="P29" s="93">
        <f t="shared" si="9"/>
        <v>1.8570674066398873</v>
      </c>
      <c r="Q29" s="93">
        <f t="shared" si="10"/>
        <v>1135.8210438164449</v>
      </c>
      <c r="R29" s="94">
        <f t="shared" si="11"/>
        <v>111.42404439839324</v>
      </c>
    </row>
    <row r="30" spans="1:22" ht="12.75" customHeight="1" x14ac:dyDescent="0.2">
      <c r="A30" s="631"/>
      <c r="B30" s="246">
        <v>22</v>
      </c>
      <c r="C30" s="228" t="s">
        <v>60</v>
      </c>
      <c r="D30" s="88" t="s">
        <v>47</v>
      </c>
      <c r="E30" s="87">
        <v>1</v>
      </c>
      <c r="F30" s="87"/>
      <c r="G30" s="89">
        <f t="shared" si="6"/>
        <v>0.91500000000000004</v>
      </c>
      <c r="H30" s="90">
        <v>0</v>
      </c>
      <c r="I30" s="90">
        <v>0</v>
      </c>
      <c r="J30" s="89">
        <v>0.91500000000000004</v>
      </c>
      <c r="K30" s="90">
        <v>47</v>
      </c>
      <c r="L30" s="89">
        <f t="shared" si="7"/>
        <v>0.91500000000000004</v>
      </c>
      <c r="M30" s="90">
        <v>47</v>
      </c>
      <c r="N30" s="91">
        <f t="shared" si="8"/>
        <v>1.9468085106382978E-2</v>
      </c>
      <c r="O30" s="104">
        <v>98.1</v>
      </c>
      <c r="P30" s="93">
        <f t="shared" si="9"/>
        <v>1.90981914893617</v>
      </c>
      <c r="Q30" s="93">
        <f t="shared" si="10"/>
        <v>1168.0851063829787</v>
      </c>
      <c r="R30" s="94">
        <f t="shared" si="11"/>
        <v>114.58914893617019</v>
      </c>
    </row>
    <row r="31" spans="1:22" ht="12.75" customHeight="1" x14ac:dyDescent="0.2">
      <c r="A31" s="631"/>
      <c r="B31" s="246">
        <v>23</v>
      </c>
      <c r="C31" s="239" t="s">
        <v>101</v>
      </c>
      <c r="D31" s="143" t="s">
        <v>47</v>
      </c>
      <c r="E31" s="145">
        <v>12</v>
      </c>
      <c r="F31" s="145"/>
      <c r="G31" s="146">
        <f t="shared" si="6"/>
        <v>14.430999999999999</v>
      </c>
      <c r="H31" s="144">
        <v>0</v>
      </c>
      <c r="I31" s="144">
        <v>0</v>
      </c>
      <c r="J31" s="146">
        <v>14.430999999999999</v>
      </c>
      <c r="K31" s="144">
        <v>731.56</v>
      </c>
      <c r="L31" s="146">
        <f t="shared" si="7"/>
        <v>14.430999999999999</v>
      </c>
      <c r="M31" s="144">
        <v>731.56</v>
      </c>
      <c r="N31" s="147">
        <f t="shared" si="8"/>
        <v>1.9726338236098203E-2</v>
      </c>
      <c r="O31" s="215">
        <v>98.1</v>
      </c>
      <c r="P31" s="148">
        <f t="shared" si="9"/>
        <v>1.9351537809612336</v>
      </c>
      <c r="Q31" s="148">
        <f t="shared" si="10"/>
        <v>1183.5802941658922</v>
      </c>
      <c r="R31" s="149">
        <f t="shared" si="11"/>
        <v>116.10922685767402</v>
      </c>
    </row>
    <row r="32" spans="1:22" ht="12.75" customHeight="1" x14ac:dyDescent="0.2">
      <c r="A32" s="631"/>
      <c r="B32" s="246">
        <v>24</v>
      </c>
      <c r="C32" s="228" t="s">
        <v>72</v>
      </c>
      <c r="D32" s="88" t="s">
        <v>47</v>
      </c>
      <c r="E32" s="87">
        <v>33</v>
      </c>
      <c r="F32" s="87"/>
      <c r="G32" s="89">
        <f t="shared" si="6"/>
        <v>40.420999999999999</v>
      </c>
      <c r="H32" s="90">
        <v>0</v>
      </c>
      <c r="I32" s="89">
        <v>0</v>
      </c>
      <c r="J32" s="89">
        <v>40.420999999999999</v>
      </c>
      <c r="K32" s="90">
        <v>1981.22</v>
      </c>
      <c r="L32" s="89">
        <f t="shared" si="7"/>
        <v>40.420999999999999</v>
      </c>
      <c r="M32" s="90">
        <v>1981.22</v>
      </c>
      <c r="N32" s="91">
        <f t="shared" si="8"/>
        <v>2.040207548884021E-2</v>
      </c>
      <c r="O32" s="104">
        <v>98.1</v>
      </c>
      <c r="P32" s="93">
        <f t="shared" si="9"/>
        <v>2.0014436054552247</v>
      </c>
      <c r="Q32" s="93">
        <f t="shared" si="10"/>
        <v>1224.1245293304125</v>
      </c>
      <c r="R32" s="94">
        <f t="shared" si="11"/>
        <v>120.08661632731346</v>
      </c>
    </row>
    <row r="33" spans="1:18" s="19" customFormat="1" ht="12.75" customHeight="1" x14ac:dyDescent="0.2">
      <c r="A33" s="631"/>
      <c r="B33" s="246">
        <v>25</v>
      </c>
      <c r="C33" s="240" t="s">
        <v>55</v>
      </c>
      <c r="D33" s="90" t="s">
        <v>47</v>
      </c>
      <c r="E33" s="87">
        <v>19</v>
      </c>
      <c r="F33" s="87">
        <v>1978</v>
      </c>
      <c r="G33" s="89">
        <f t="shared" si="6"/>
        <v>20.283000000000001</v>
      </c>
      <c r="H33" s="89">
        <v>0</v>
      </c>
      <c r="I33" s="89">
        <v>0</v>
      </c>
      <c r="J33" s="89">
        <v>20.283000000000001</v>
      </c>
      <c r="K33" s="89">
        <v>961.74</v>
      </c>
      <c r="L33" s="89">
        <f t="shared" si="7"/>
        <v>20.283000000000001</v>
      </c>
      <c r="M33" s="89">
        <v>961.74</v>
      </c>
      <c r="N33" s="91">
        <f t="shared" si="8"/>
        <v>2.1089899557052844E-2</v>
      </c>
      <c r="O33" s="104">
        <v>98.1</v>
      </c>
      <c r="P33" s="93">
        <f t="shared" si="9"/>
        <v>2.0689191465468837</v>
      </c>
      <c r="Q33" s="93">
        <f t="shared" si="10"/>
        <v>1265.3939734231706</v>
      </c>
      <c r="R33" s="94">
        <f t="shared" si="11"/>
        <v>124.13514879281303</v>
      </c>
    </row>
    <row r="34" spans="1:18" ht="12.75" customHeight="1" x14ac:dyDescent="0.2">
      <c r="A34" s="631"/>
      <c r="B34" s="246">
        <v>26</v>
      </c>
      <c r="C34" s="240" t="s">
        <v>52</v>
      </c>
      <c r="D34" s="90" t="s">
        <v>47</v>
      </c>
      <c r="E34" s="87">
        <v>17</v>
      </c>
      <c r="F34" s="87">
        <v>1975</v>
      </c>
      <c r="G34" s="89">
        <f t="shared" si="6"/>
        <v>28.556000000000001</v>
      </c>
      <c r="H34" s="89">
        <v>0</v>
      </c>
      <c r="I34" s="89">
        <v>0</v>
      </c>
      <c r="J34" s="89">
        <v>28.556000000000001</v>
      </c>
      <c r="K34" s="89">
        <v>1315.92</v>
      </c>
      <c r="L34" s="89">
        <f t="shared" si="7"/>
        <v>28.556000000000001</v>
      </c>
      <c r="M34" s="89">
        <v>1315.92</v>
      </c>
      <c r="N34" s="91">
        <f t="shared" si="8"/>
        <v>2.1700407319593894E-2</v>
      </c>
      <c r="O34" s="104">
        <v>98.1</v>
      </c>
      <c r="P34" s="93">
        <f t="shared" si="9"/>
        <v>2.1288099580521611</v>
      </c>
      <c r="Q34" s="93">
        <f t="shared" si="10"/>
        <v>1302.0244391756337</v>
      </c>
      <c r="R34" s="94">
        <f t="shared" si="11"/>
        <v>127.72859748312966</v>
      </c>
    </row>
    <row r="35" spans="1:18" ht="12.75" customHeight="1" x14ac:dyDescent="0.2">
      <c r="A35" s="631"/>
      <c r="B35" s="246">
        <v>27</v>
      </c>
      <c r="C35" s="243" t="s">
        <v>46</v>
      </c>
      <c r="D35" s="128" t="s">
        <v>47</v>
      </c>
      <c r="E35" s="87">
        <v>18</v>
      </c>
      <c r="F35" s="87"/>
      <c r="G35" s="89">
        <f t="shared" si="6"/>
        <v>29.091999999999999</v>
      </c>
      <c r="H35" s="89">
        <v>0</v>
      </c>
      <c r="I35" s="89">
        <v>0</v>
      </c>
      <c r="J35" s="89">
        <v>29.091999999999999</v>
      </c>
      <c r="K35" s="89">
        <v>1319.16</v>
      </c>
      <c r="L35" s="89">
        <f t="shared" si="7"/>
        <v>29.091999999999999</v>
      </c>
      <c r="M35" s="89">
        <v>1319.16</v>
      </c>
      <c r="N35" s="91">
        <f t="shared" si="8"/>
        <v>2.2053427938991479E-2</v>
      </c>
      <c r="O35" s="104">
        <v>98.1</v>
      </c>
      <c r="P35" s="93">
        <f t="shared" si="9"/>
        <v>2.1634412808150638</v>
      </c>
      <c r="Q35" s="93">
        <f t="shared" si="10"/>
        <v>1323.2056763394887</v>
      </c>
      <c r="R35" s="94">
        <f t="shared" si="11"/>
        <v>129.80647684890383</v>
      </c>
    </row>
    <row r="36" spans="1:18" ht="12.75" customHeight="1" x14ac:dyDescent="0.2">
      <c r="A36" s="631"/>
      <c r="B36" s="246">
        <v>28</v>
      </c>
      <c r="C36" s="240" t="s">
        <v>66</v>
      </c>
      <c r="D36" s="90" t="s">
        <v>47</v>
      </c>
      <c r="E36" s="87">
        <v>45</v>
      </c>
      <c r="F36" s="87">
        <v>1972</v>
      </c>
      <c r="G36" s="89">
        <f t="shared" si="6"/>
        <v>33.673999999999999</v>
      </c>
      <c r="H36" s="89">
        <v>0</v>
      </c>
      <c r="I36" s="89">
        <v>0</v>
      </c>
      <c r="J36" s="89">
        <v>33.673999999999999</v>
      </c>
      <c r="K36" s="89">
        <v>1525.98</v>
      </c>
      <c r="L36" s="89">
        <f t="shared" si="7"/>
        <v>33.673999999999999</v>
      </c>
      <c r="M36" s="89">
        <v>1525.98</v>
      </c>
      <c r="N36" s="91">
        <f t="shared" si="8"/>
        <v>2.2067130630807744E-2</v>
      </c>
      <c r="O36" s="104">
        <v>98.1</v>
      </c>
      <c r="P36" s="93">
        <f t="shared" si="9"/>
        <v>2.1647855148822397</v>
      </c>
      <c r="Q36" s="93">
        <f t="shared" si="10"/>
        <v>1324.0278378484647</v>
      </c>
      <c r="R36" s="94">
        <f t="shared" si="11"/>
        <v>129.88713089293438</v>
      </c>
    </row>
    <row r="37" spans="1:18" ht="13.5" customHeight="1" x14ac:dyDescent="0.2">
      <c r="A37" s="631"/>
      <c r="B37" s="246">
        <v>29</v>
      </c>
      <c r="C37" s="240" t="s">
        <v>57</v>
      </c>
      <c r="D37" s="88" t="s">
        <v>47</v>
      </c>
      <c r="E37" s="87">
        <v>10</v>
      </c>
      <c r="F37" s="87">
        <v>1973</v>
      </c>
      <c r="G37" s="89">
        <f t="shared" si="6"/>
        <v>17.600000000000001</v>
      </c>
      <c r="H37" s="89">
        <v>0</v>
      </c>
      <c r="I37" s="89">
        <v>0</v>
      </c>
      <c r="J37" s="89">
        <v>17.600000000000001</v>
      </c>
      <c r="K37" s="89">
        <v>796.55</v>
      </c>
      <c r="L37" s="89">
        <f t="shared" si="7"/>
        <v>17.600000000000001</v>
      </c>
      <c r="M37" s="89">
        <v>796.55</v>
      </c>
      <c r="N37" s="91">
        <f t="shared" si="8"/>
        <v>2.2095285920532299E-2</v>
      </c>
      <c r="O37" s="104">
        <v>98.1</v>
      </c>
      <c r="P37" s="93">
        <f t="shared" si="9"/>
        <v>2.1675475488042184</v>
      </c>
      <c r="Q37" s="93">
        <f t="shared" si="10"/>
        <v>1325.717155231938</v>
      </c>
      <c r="R37" s="94">
        <f t="shared" si="11"/>
        <v>130.05285292825312</v>
      </c>
    </row>
    <row r="38" spans="1:18" ht="12.75" customHeight="1" x14ac:dyDescent="0.2">
      <c r="A38" s="631"/>
      <c r="B38" s="246">
        <v>30</v>
      </c>
      <c r="C38" s="228" t="s">
        <v>64</v>
      </c>
      <c r="D38" s="88" t="s">
        <v>47</v>
      </c>
      <c r="E38" s="87">
        <v>17</v>
      </c>
      <c r="F38" s="87"/>
      <c r="G38" s="89">
        <f t="shared" si="6"/>
        <v>16.481999999999999</v>
      </c>
      <c r="H38" s="89">
        <v>0</v>
      </c>
      <c r="I38" s="89">
        <v>0</v>
      </c>
      <c r="J38" s="89">
        <v>16.481999999999999</v>
      </c>
      <c r="K38" s="90">
        <v>744.88</v>
      </c>
      <c r="L38" s="89">
        <f t="shared" si="7"/>
        <v>16.481999999999999</v>
      </c>
      <c r="M38" s="90">
        <v>744.88</v>
      </c>
      <c r="N38" s="91">
        <f t="shared" si="8"/>
        <v>2.2127054022124368E-2</v>
      </c>
      <c r="O38" s="104">
        <v>98.1</v>
      </c>
      <c r="P38" s="93">
        <f t="shared" si="9"/>
        <v>2.1706639995704005</v>
      </c>
      <c r="Q38" s="93">
        <f t="shared" si="10"/>
        <v>1327.623241327462</v>
      </c>
      <c r="R38" s="94">
        <f t="shared" si="11"/>
        <v>130.23983997422403</v>
      </c>
    </row>
    <row r="39" spans="1:18" ht="12.75" customHeight="1" x14ac:dyDescent="0.2">
      <c r="A39" s="631"/>
      <c r="B39" s="246">
        <v>31</v>
      </c>
      <c r="C39" s="240" t="s">
        <v>88</v>
      </c>
      <c r="D39" s="90" t="s">
        <v>47</v>
      </c>
      <c r="E39" s="87">
        <v>20</v>
      </c>
      <c r="F39" s="87"/>
      <c r="G39" s="89">
        <f t="shared" si="6"/>
        <v>23.238</v>
      </c>
      <c r="H39" s="89">
        <v>0</v>
      </c>
      <c r="I39" s="89">
        <v>0</v>
      </c>
      <c r="J39" s="89">
        <v>23.238</v>
      </c>
      <c r="K39" s="89">
        <v>1048.6600000000001</v>
      </c>
      <c r="L39" s="89">
        <f t="shared" si="7"/>
        <v>23.238</v>
      </c>
      <c r="M39" s="89">
        <v>1048.6600000000001</v>
      </c>
      <c r="N39" s="91">
        <f t="shared" si="8"/>
        <v>2.2159708580474127E-2</v>
      </c>
      <c r="O39" s="104">
        <v>98.1</v>
      </c>
      <c r="P39" s="93">
        <f t="shared" si="9"/>
        <v>2.1738674117445118</v>
      </c>
      <c r="Q39" s="93">
        <f t="shared" si="10"/>
        <v>1329.5825148284478</v>
      </c>
      <c r="R39" s="94">
        <f t="shared" si="11"/>
        <v>130.43204470467072</v>
      </c>
    </row>
    <row r="40" spans="1:18" ht="12.75" customHeight="1" x14ac:dyDescent="0.2">
      <c r="A40" s="631"/>
      <c r="B40" s="246">
        <v>32</v>
      </c>
      <c r="C40" s="239" t="s">
        <v>73</v>
      </c>
      <c r="D40" s="143" t="s">
        <v>47</v>
      </c>
      <c r="E40" s="145">
        <v>5</v>
      </c>
      <c r="F40" s="145"/>
      <c r="G40" s="146">
        <f t="shared" si="6"/>
        <v>8.3010000000000002</v>
      </c>
      <c r="H40" s="144">
        <v>0</v>
      </c>
      <c r="I40" s="144">
        <v>0</v>
      </c>
      <c r="J40" s="146">
        <v>8.3010000000000002</v>
      </c>
      <c r="K40" s="144">
        <v>374.02</v>
      </c>
      <c r="L40" s="146">
        <f t="shared" si="7"/>
        <v>8.3010000000000002</v>
      </c>
      <c r="M40" s="144">
        <v>374.02</v>
      </c>
      <c r="N40" s="147">
        <f t="shared" si="8"/>
        <v>2.2194000320838458E-2</v>
      </c>
      <c r="O40" s="208">
        <v>98.1</v>
      </c>
      <c r="P40" s="148">
        <f t="shared" si="9"/>
        <v>2.1772314314742527</v>
      </c>
      <c r="Q40" s="148">
        <f t="shared" si="10"/>
        <v>1331.6400192503074</v>
      </c>
      <c r="R40" s="149">
        <f t="shared" si="11"/>
        <v>130.63388588845515</v>
      </c>
    </row>
    <row r="41" spans="1:18" ht="14.25" customHeight="1" x14ac:dyDescent="0.2">
      <c r="A41" s="631"/>
      <c r="B41" s="246">
        <v>33</v>
      </c>
      <c r="C41" s="228" t="s">
        <v>62</v>
      </c>
      <c r="D41" s="88" t="s">
        <v>47</v>
      </c>
      <c r="E41" s="87">
        <v>10</v>
      </c>
      <c r="F41" s="87"/>
      <c r="G41" s="89">
        <f t="shared" si="6"/>
        <v>14.097</v>
      </c>
      <c r="H41" s="90">
        <v>0.255</v>
      </c>
      <c r="I41" s="90">
        <v>0.10199999999999999</v>
      </c>
      <c r="J41" s="89">
        <v>13.74</v>
      </c>
      <c r="K41" s="90">
        <v>595.69000000000005</v>
      </c>
      <c r="L41" s="89">
        <f t="shared" si="7"/>
        <v>13.74</v>
      </c>
      <c r="M41" s="90">
        <v>595.69000000000005</v>
      </c>
      <c r="N41" s="91">
        <f t="shared" si="8"/>
        <v>2.3065688529268578E-2</v>
      </c>
      <c r="O41" s="104">
        <v>98.1</v>
      </c>
      <c r="P41" s="93">
        <f t="shared" si="9"/>
        <v>2.2627440447212472</v>
      </c>
      <c r="Q41" s="93">
        <f t="shared" si="10"/>
        <v>1383.9413117561146</v>
      </c>
      <c r="R41" s="94">
        <f t="shared" si="11"/>
        <v>135.76464268327484</v>
      </c>
    </row>
    <row r="42" spans="1:18" ht="12.75" customHeight="1" x14ac:dyDescent="0.2">
      <c r="A42" s="631"/>
      <c r="B42" s="246">
        <v>34</v>
      </c>
      <c r="C42" s="240" t="s">
        <v>51</v>
      </c>
      <c r="D42" s="90" t="s">
        <v>47</v>
      </c>
      <c r="E42" s="87">
        <v>17</v>
      </c>
      <c r="F42" s="87">
        <v>1973</v>
      </c>
      <c r="G42" s="89">
        <f t="shared" ref="G42:G65" si="12">H42+I42+J42</f>
        <v>31.262</v>
      </c>
      <c r="H42" s="89">
        <v>0</v>
      </c>
      <c r="I42" s="89">
        <v>0</v>
      </c>
      <c r="J42" s="89">
        <v>31.262</v>
      </c>
      <c r="K42" s="89">
        <v>1317.97</v>
      </c>
      <c r="L42" s="89">
        <f t="shared" ref="L42:L65" si="13">J42</f>
        <v>31.262</v>
      </c>
      <c r="M42" s="89">
        <v>1317.97</v>
      </c>
      <c r="N42" s="91">
        <f t="shared" ref="N42:N65" si="14">L42/M42</f>
        <v>2.3719811528335244E-2</v>
      </c>
      <c r="O42" s="104">
        <v>98.1</v>
      </c>
      <c r="P42" s="93">
        <f t="shared" ref="P42:P65" si="15">N42*O42</f>
        <v>2.3269135109296872</v>
      </c>
      <c r="Q42" s="93">
        <f t="shared" ref="Q42:Q65" si="16">N42*60*1000</f>
        <v>1423.1886917001145</v>
      </c>
      <c r="R42" s="94">
        <f t="shared" ref="R42:R65" si="17">Q42*O42/1000</f>
        <v>139.61481065578121</v>
      </c>
    </row>
    <row r="43" spans="1:18" ht="12.75" customHeight="1" x14ac:dyDescent="0.2">
      <c r="A43" s="631"/>
      <c r="B43" s="246">
        <v>35</v>
      </c>
      <c r="C43" s="240" t="s">
        <v>86</v>
      </c>
      <c r="D43" s="90" t="s">
        <v>47</v>
      </c>
      <c r="E43" s="87">
        <v>32</v>
      </c>
      <c r="F43" s="87"/>
      <c r="G43" s="89">
        <f t="shared" si="12"/>
        <v>42.024999999999999</v>
      </c>
      <c r="H43" s="89">
        <v>0</v>
      </c>
      <c r="I43" s="89">
        <v>0</v>
      </c>
      <c r="J43" s="89">
        <v>42.024999999999999</v>
      </c>
      <c r="K43" s="89">
        <v>1770.01</v>
      </c>
      <c r="L43" s="89">
        <f t="shared" si="13"/>
        <v>42.024999999999999</v>
      </c>
      <c r="M43" s="89">
        <v>1770.01</v>
      </c>
      <c r="N43" s="91">
        <f t="shared" si="14"/>
        <v>2.3742803712973371E-2</v>
      </c>
      <c r="O43" s="104">
        <v>98.1</v>
      </c>
      <c r="P43" s="93">
        <f t="shared" si="15"/>
        <v>2.3291690442426876</v>
      </c>
      <c r="Q43" s="93">
        <f t="shared" si="16"/>
        <v>1424.5682227784023</v>
      </c>
      <c r="R43" s="94">
        <f t="shared" si="17"/>
        <v>139.75014265456127</v>
      </c>
    </row>
    <row r="44" spans="1:18" ht="12.75" customHeight="1" x14ac:dyDescent="0.2">
      <c r="A44" s="631"/>
      <c r="B44" s="246">
        <v>36</v>
      </c>
      <c r="C44" s="228" t="s">
        <v>54</v>
      </c>
      <c r="D44" s="88" t="s">
        <v>47</v>
      </c>
      <c r="E44" s="87">
        <v>18</v>
      </c>
      <c r="F44" s="87"/>
      <c r="G44" s="89">
        <f t="shared" si="12"/>
        <v>19.202999999999999</v>
      </c>
      <c r="H44" s="89">
        <v>0</v>
      </c>
      <c r="I44" s="89">
        <v>0</v>
      </c>
      <c r="J44" s="89">
        <v>19.202999999999999</v>
      </c>
      <c r="K44" s="90">
        <v>801.57</v>
      </c>
      <c r="L44" s="89">
        <f t="shared" si="13"/>
        <v>19.202999999999999</v>
      </c>
      <c r="M44" s="90">
        <v>801.57</v>
      </c>
      <c r="N44" s="91">
        <f t="shared" si="14"/>
        <v>2.3956734907743551E-2</v>
      </c>
      <c r="O44" s="104">
        <v>98.1</v>
      </c>
      <c r="P44" s="93">
        <f t="shared" si="15"/>
        <v>2.3501556944496422</v>
      </c>
      <c r="Q44" s="93">
        <f t="shared" si="16"/>
        <v>1437.4040944646131</v>
      </c>
      <c r="R44" s="94">
        <f t="shared" si="17"/>
        <v>141.00934166697851</v>
      </c>
    </row>
    <row r="45" spans="1:18" ht="12.75" customHeight="1" x14ac:dyDescent="0.2">
      <c r="A45" s="631"/>
      <c r="B45" s="246">
        <v>37</v>
      </c>
      <c r="C45" s="240" t="s">
        <v>58</v>
      </c>
      <c r="D45" s="90" t="s">
        <v>47</v>
      </c>
      <c r="E45" s="87">
        <v>8</v>
      </c>
      <c r="F45" s="87">
        <v>1965</v>
      </c>
      <c r="G45" s="89">
        <f t="shared" si="12"/>
        <v>9.7379999999999995</v>
      </c>
      <c r="H45" s="89">
        <v>0</v>
      </c>
      <c r="I45" s="89">
        <v>0</v>
      </c>
      <c r="J45" s="89">
        <v>9.7379999999999995</v>
      </c>
      <c r="K45" s="89">
        <v>398.85</v>
      </c>
      <c r="L45" s="89">
        <f t="shared" si="13"/>
        <v>9.7379999999999995</v>
      </c>
      <c r="M45" s="89">
        <v>398.85</v>
      </c>
      <c r="N45" s="91">
        <f t="shared" si="14"/>
        <v>2.4415193681835274E-2</v>
      </c>
      <c r="O45" s="104">
        <v>98.1</v>
      </c>
      <c r="P45" s="93">
        <f t="shared" si="15"/>
        <v>2.3951305001880403</v>
      </c>
      <c r="Q45" s="93">
        <f t="shared" si="16"/>
        <v>1464.9116209101164</v>
      </c>
      <c r="R45" s="94">
        <f t="shared" si="17"/>
        <v>143.7078300112824</v>
      </c>
    </row>
    <row r="46" spans="1:18" ht="12.75" customHeight="1" thickBot="1" x14ac:dyDescent="0.25">
      <c r="A46" s="632"/>
      <c r="B46" s="288">
        <v>38</v>
      </c>
      <c r="C46" s="244" t="s">
        <v>79</v>
      </c>
      <c r="D46" s="108" t="s">
        <v>47</v>
      </c>
      <c r="E46" s="106">
        <v>16</v>
      </c>
      <c r="F46" s="106">
        <v>1978</v>
      </c>
      <c r="G46" s="107">
        <f t="shared" si="12"/>
        <v>12.291</v>
      </c>
      <c r="H46" s="107">
        <v>0</v>
      </c>
      <c r="I46" s="107">
        <v>0</v>
      </c>
      <c r="J46" s="107">
        <v>12.291</v>
      </c>
      <c r="K46" s="107">
        <v>492.25</v>
      </c>
      <c r="L46" s="107">
        <f t="shared" si="13"/>
        <v>12.291</v>
      </c>
      <c r="M46" s="107">
        <v>492.25</v>
      </c>
      <c r="N46" s="109">
        <f t="shared" si="14"/>
        <v>2.4969019807008636E-2</v>
      </c>
      <c r="O46" s="179">
        <v>98.1</v>
      </c>
      <c r="P46" s="110">
        <f t="shared" si="15"/>
        <v>2.4494608430675471</v>
      </c>
      <c r="Q46" s="110">
        <f t="shared" si="16"/>
        <v>1498.1411884205183</v>
      </c>
      <c r="R46" s="111">
        <f t="shared" si="17"/>
        <v>146.96765058405285</v>
      </c>
    </row>
    <row r="47" spans="1:18" ht="12.75" customHeight="1" x14ac:dyDescent="0.2">
      <c r="A47" s="634" t="s">
        <v>84</v>
      </c>
      <c r="B47" s="255">
        <v>39</v>
      </c>
      <c r="C47" s="248" t="s">
        <v>69</v>
      </c>
      <c r="D47" s="171" t="s">
        <v>47</v>
      </c>
      <c r="E47" s="172">
        <v>24</v>
      </c>
      <c r="F47" s="172"/>
      <c r="G47" s="173">
        <f t="shared" si="12"/>
        <v>24.529</v>
      </c>
      <c r="H47" s="173">
        <v>0.30599999999999999</v>
      </c>
      <c r="I47" s="173">
        <v>0.245</v>
      </c>
      <c r="J47" s="173">
        <v>23.978000000000002</v>
      </c>
      <c r="K47" s="174">
        <v>940.14</v>
      </c>
      <c r="L47" s="173">
        <f t="shared" si="13"/>
        <v>23.978000000000002</v>
      </c>
      <c r="M47" s="174">
        <v>940.14</v>
      </c>
      <c r="N47" s="175">
        <f t="shared" si="14"/>
        <v>2.5504712064160658E-2</v>
      </c>
      <c r="O47" s="158">
        <v>98.1</v>
      </c>
      <c r="P47" s="176">
        <f t="shared" si="15"/>
        <v>2.5020122534941605</v>
      </c>
      <c r="Q47" s="176">
        <f t="shared" si="16"/>
        <v>1530.2827238496395</v>
      </c>
      <c r="R47" s="177">
        <f t="shared" si="17"/>
        <v>150.12073520964964</v>
      </c>
    </row>
    <row r="48" spans="1:18" ht="12" customHeight="1" x14ac:dyDescent="0.2">
      <c r="A48" s="635"/>
      <c r="B48" s="256">
        <v>40</v>
      </c>
      <c r="C48" s="306" t="s">
        <v>49</v>
      </c>
      <c r="D48" s="112" t="s">
        <v>47</v>
      </c>
      <c r="E48" s="43">
        <v>7</v>
      </c>
      <c r="F48" s="43"/>
      <c r="G48" s="113">
        <f t="shared" si="12"/>
        <v>14.351000000000001</v>
      </c>
      <c r="H48" s="114">
        <v>0</v>
      </c>
      <c r="I48" s="114">
        <v>0</v>
      </c>
      <c r="J48" s="113">
        <v>14.351000000000001</v>
      </c>
      <c r="K48" s="114">
        <v>562.04999999999995</v>
      </c>
      <c r="L48" s="113">
        <f t="shared" si="13"/>
        <v>14.351000000000001</v>
      </c>
      <c r="M48" s="114">
        <v>562.04999999999995</v>
      </c>
      <c r="N48" s="115">
        <f t="shared" si="14"/>
        <v>2.553331554132195E-2</v>
      </c>
      <c r="O48" s="154">
        <v>98.1</v>
      </c>
      <c r="P48" s="116">
        <f t="shared" si="15"/>
        <v>2.5048182546036832</v>
      </c>
      <c r="Q48" s="116">
        <f t="shared" si="16"/>
        <v>1531.9989324793171</v>
      </c>
      <c r="R48" s="117">
        <f t="shared" si="17"/>
        <v>150.28909527622099</v>
      </c>
    </row>
    <row r="49" spans="1:18" ht="12" customHeight="1" x14ac:dyDescent="0.2">
      <c r="A49" s="635"/>
      <c r="B49" s="256">
        <v>41</v>
      </c>
      <c r="C49" s="250" t="s">
        <v>59</v>
      </c>
      <c r="D49" s="44" t="s">
        <v>47</v>
      </c>
      <c r="E49" s="45">
        <v>8</v>
      </c>
      <c r="F49" s="45">
        <v>1970</v>
      </c>
      <c r="G49" s="46">
        <f t="shared" si="12"/>
        <v>10.853999999999999</v>
      </c>
      <c r="H49" s="46">
        <v>0</v>
      </c>
      <c r="I49" s="46">
        <v>0</v>
      </c>
      <c r="J49" s="46">
        <v>10.853999999999999</v>
      </c>
      <c r="K49" s="46">
        <v>412.7</v>
      </c>
      <c r="L49" s="46">
        <f t="shared" si="13"/>
        <v>10.853999999999999</v>
      </c>
      <c r="M49" s="46">
        <v>412.7</v>
      </c>
      <c r="N49" s="47">
        <f t="shared" si="14"/>
        <v>2.6299975769323962E-2</v>
      </c>
      <c r="O49" s="48">
        <v>98.1</v>
      </c>
      <c r="P49" s="49">
        <f t="shared" si="15"/>
        <v>2.5800276229706807</v>
      </c>
      <c r="Q49" s="49">
        <f t="shared" si="16"/>
        <v>1577.9985461594376</v>
      </c>
      <c r="R49" s="51">
        <f t="shared" si="17"/>
        <v>154.80165737824083</v>
      </c>
    </row>
    <row r="50" spans="1:18" ht="12" customHeight="1" x14ac:dyDescent="0.2">
      <c r="A50" s="635"/>
      <c r="B50" s="256">
        <v>42</v>
      </c>
      <c r="C50" s="250" t="s">
        <v>87</v>
      </c>
      <c r="D50" s="44" t="s">
        <v>47</v>
      </c>
      <c r="E50" s="45">
        <v>41</v>
      </c>
      <c r="F50" s="45"/>
      <c r="G50" s="46">
        <f t="shared" si="12"/>
        <v>34.429000000000002</v>
      </c>
      <c r="H50" s="46">
        <v>0</v>
      </c>
      <c r="I50" s="46">
        <v>0</v>
      </c>
      <c r="J50" s="46">
        <v>34.429000000000002</v>
      </c>
      <c r="K50" s="46">
        <v>1275.3499999999999</v>
      </c>
      <c r="L50" s="46">
        <f t="shared" si="13"/>
        <v>34.429000000000002</v>
      </c>
      <c r="M50" s="46">
        <v>1275.3499999999999</v>
      </c>
      <c r="N50" s="47">
        <f t="shared" si="14"/>
        <v>2.699572666326891E-2</v>
      </c>
      <c r="O50" s="48">
        <v>98.1</v>
      </c>
      <c r="P50" s="49">
        <f t="shared" si="15"/>
        <v>2.6482807856666799</v>
      </c>
      <c r="Q50" s="49">
        <f t="shared" si="16"/>
        <v>1619.7435997961347</v>
      </c>
      <c r="R50" s="51">
        <f t="shared" si="17"/>
        <v>158.8968471400008</v>
      </c>
    </row>
    <row r="51" spans="1:18" ht="12" customHeight="1" x14ac:dyDescent="0.2">
      <c r="A51" s="635"/>
      <c r="B51" s="256">
        <v>43</v>
      </c>
      <c r="C51" s="250" t="s">
        <v>77</v>
      </c>
      <c r="D51" s="44" t="s">
        <v>47</v>
      </c>
      <c r="E51" s="45">
        <v>14</v>
      </c>
      <c r="F51" s="45">
        <v>1966</v>
      </c>
      <c r="G51" s="46">
        <f t="shared" si="12"/>
        <v>13.347</v>
      </c>
      <c r="H51" s="46">
        <v>0</v>
      </c>
      <c r="I51" s="46">
        <v>0</v>
      </c>
      <c r="J51" s="46">
        <v>13.347</v>
      </c>
      <c r="K51" s="46">
        <v>487.55</v>
      </c>
      <c r="L51" s="46">
        <f t="shared" si="13"/>
        <v>13.347</v>
      </c>
      <c r="M51" s="46">
        <v>487.55</v>
      </c>
      <c r="N51" s="47">
        <f t="shared" si="14"/>
        <v>2.7375653779099576E-2</v>
      </c>
      <c r="O51" s="48">
        <v>98.1</v>
      </c>
      <c r="P51" s="49">
        <f t="shared" si="15"/>
        <v>2.6855516357296683</v>
      </c>
      <c r="Q51" s="49">
        <f t="shared" si="16"/>
        <v>1642.5392267459747</v>
      </c>
      <c r="R51" s="51">
        <f t="shared" si="17"/>
        <v>161.1330981437801</v>
      </c>
    </row>
    <row r="52" spans="1:18" ht="12" customHeight="1" x14ac:dyDescent="0.2">
      <c r="A52" s="635"/>
      <c r="B52" s="256">
        <v>44</v>
      </c>
      <c r="C52" s="250" t="s">
        <v>68</v>
      </c>
      <c r="D52" s="44" t="s">
        <v>47</v>
      </c>
      <c r="E52" s="45">
        <v>7</v>
      </c>
      <c r="F52" s="45">
        <v>1984</v>
      </c>
      <c r="G52" s="46">
        <f t="shared" si="12"/>
        <v>8.2680000000000007</v>
      </c>
      <c r="H52" s="46">
        <v>0</v>
      </c>
      <c r="I52" s="46">
        <v>0</v>
      </c>
      <c r="J52" s="46">
        <v>8.2680000000000007</v>
      </c>
      <c r="K52" s="46">
        <v>300.69</v>
      </c>
      <c r="L52" s="46">
        <f t="shared" si="13"/>
        <v>8.2680000000000007</v>
      </c>
      <c r="M52" s="46">
        <v>300.69</v>
      </c>
      <c r="N52" s="47">
        <f t="shared" si="14"/>
        <v>2.7496757457846955E-2</v>
      </c>
      <c r="O52" s="48">
        <v>98.1</v>
      </c>
      <c r="P52" s="49">
        <f t="shared" si="15"/>
        <v>2.6974319066147863</v>
      </c>
      <c r="Q52" s="131">
        <f t="shared" si="16"/>
        <v>1649.8054474708172</v>
      </c>
      <c r="R52" s="51">
        <f t="shared" si="17"/>
        <v>161.84591439688714</v>
      </c>
    </row>
    <row r="53" spans="1:18" ht="12" customHeight="1" x14ac:dyDescent="0.2">
      <c r="A53" s="635"/>
      <c r="B53" s="256">
        <v>45</v>
      </c>
      <c r="C53" s="250" t="s">
        <v>76</v>
      </c>
      <c r="D53" s="44" t="s">
        <v>47</v>
      </c>
      <c r="E53" s="45">
        <v>4</v>
      </c>
      <c r="F53" s="45">
        <v>1973</v>
      </c>
      <c r="G53" s="46">
        <f t="shared" si="12"/>
        <v>4.8479999999999999</v>
      </c>
      <c r="H53" s="46">
        <v>0</v>
      </c>
      <c r="I53" s="46">
        <v>0</v>
      </c>
      <c r="J53" s="46">
        <v>4.8479999999999999</v>
      </c>
      <c r="K53" s="46">
        <v>174.77</v>
      </c>
      <c r="L53" s="46">
        <f t="shared" si="13"/>
        <v>4.8479999999999999</v>
      </c>
      <c r="M53" s="46">
        <v>174.77</v>
      </c>
      <c r="N53" s="47">
        <f t="shared" si="14"/>
        <v>2.773931452766493E-2</v>
      </c>
      <c r="O53" s="48">
        <v>98.1</v>
      </c>
      <c r="P53" s="49">
        <f t="shared" si="15"/>
        <v>2.7212267551639293</v>
      </c>
      <c r="Q53" s="49">
        <f t="shared" si="16"/>
        <v>1664.3588716598958</v>
      </c>
      <c r="R53" s="51">
        <f t="shared" si="17"/>
        <v>163.27360530983577</v>
      </c>
    </row>
    <row r="54" spans="1:18" ht="12" customHeight="1" x14ac:dyDescent="0.2">
      <c r="A54" s="635"/>
      <c r="B54" s="256">
        <v>46</v>
      </c>
      <c r="C54" s="250" t="s">
        <v>75</v>
      </c>
      <c r="D54" s="44" t="s">
        <v>47</v>
      </c>
      <c r="E54" s="45">
        <v>8</v>
      </c>
      <c r="F54" s="45">
        <v>1966</v>
      </c>
      <c r="G54" s="46">
        <f t="shared" si="12"/>
        <v>10.303000000000001</v>
      </c>
      <c r="H54" s="46">
        <v>0</v>
      </c>
      <c r="I54" s="46">
        <v>0</v>
      </c>
      <c r="J54" s="46">
        <v>10.303000000000001</v>
      </c>
      <c r="K54" s="46">
        <v>350.82</v>
      </c>
      <c r="L54" s="46">
        <f t="shared" si="13"/>
        <v>10.303000000000001</v>
      </c>
      <c r="M54" s="46">
        <v>350.82</v>
      </c>
      <c r="N54" s="47">
        <f t="shared" si="14"/>
        <v>2.9368337038937351E-2</v>
      </c>
      <c r="O54" s="48">
        <v>98.1</v>
      </c>
      <c r="P54" s="49">
        <f t="shared" si="15"/>
        <v>2.8810338635197539</v>
      </c>
      <c r="Q54" s="49">
        <f t="shared" si="16"/>
        <v>1762.1002223362409</v>
      </c>
      <c r="R54" s="51">
        <f t="shared" si="17"/>
        <v>172.8620318111852</v>
      </c>
    </row>
    <row r="55" spans="1:18" ht="12" customHeight="1" x14ac:dyDescent="0.2">
      <c r="A55" s="635"/>
      <c r="B55" s="256">
        <v>47</v>
      </c>
      <c r="C55" s="251" t="s">
        <v>56</v>
      </c>
      <c r="D55" s="50" t="s">
        <v>47</v>
      </c>
      <c r="E55" s="45">
        <v>11</v>
      </c>
      <c r="F55" s="45"/>
      <c r="G55" s="46">
        <f t="shared" si="12"/>
        <v>19.797999999999998</v>
      </c>
      <c r="H55" s="44">
        <v>0</v>
      </c>
      <c r="I55" s="44">
        <v>0</v>
      </c>
      <c r="J55" s="46">
        <v>19.797999999999998</v>
      </c>
      <c r="K55" s="44">
        <v>669.02</v>
      </c>
      <c r="L55" s="46">
        <f t="shared" si="13"/>
        <v>19.797999999999998</v>
      </c>
      <c r="M55" s="44">
        <v>669.02</v>
      </c>
      <c r="N55" s="47">
        <f t="shared" si="14"/>
        <v>2.9592538339660995E-2</v>
      </c>
      <c r="O55" s="48">
        <v>98.1</v>
      </c>
      <c r="P55" s="49">
        <f t="shared" si="15"/>
        <v>2.9030280111207434</v>
      </c>
      <c r="Q55" s="49">
        <f t="shared" si="16"/>
        <v>1775.5523003796595</v>
      </c>
      <c r="R55" s="51">
        <f t="shared" si="17"/>
        <v>174.18168066724459</v>
      </c>
    </row>
    <row r="56" spans="1:18" ht="12" customHeight="1" x14ac:dyDescent="0.2">
      <c r="A56" s="635"/>
      <c r="B56" s="256">
        <v>48</v>
      </c>
      <c r="C56" s="250" t="s">
        <v>61</v>
      </c>
      <c r="D56" s="44" t="s">
        <v>47</v>
      </c>
      <c r="E56" s="45">
        <v>7</v>
      </c>
      <c r="F56" s="45"/>
      <c r="G56" s="46">
        <f t="shared" si="12"/>
        <v>12.224</v>
      </c>
      <c r="H56" s="44">
        <v>0</v>
      </c>
      <c r="I56" s="46">
        <v>0.97799999999999998</v>
      </c>
      <c r="J56" s="46">
        <v>11.246</v>
      </c>
      <c r="K56" s="44">
        <v>374.68</v>
      </c>
      <c r="L56" s="46">
        <f t="shared" si="13"/>
        <v>11.246</v>
      </c>
      <c r="M56" s="44">
        <v>374.68</v>
      </c>
      <c r="N56" s="47">
        <f t="shared" si="14"/>
        <v>3.0014946087327854E-2</v>
      </c>
      <c r="O56" s="48">
        <v>98.1</v>
      </c>
      <c r="P56" s="49">
        <f t="shared" si="15"/>
        <v>2.9444662111668625</v>
      </c>
      <c r="Q56" s="49">
        <f t="shared" si="16"/>
        <v>1800.8967652396711</v>
      </c>
      <c r="R56" s="51">
        <f t="shared" si="17"/>
        <v>176.66797267001172</v>
      </c>
    </row>
    <row r="57" spans="1:18" ht="12" customHeight="1" x14ac:dyDescent="0.2">
      <c r="A57" s="635"/>
      <c r="B57" s="256">
        <v>49</v>
      </c>
      <c r="C57" s="251" t="s">
        <v>74</v>
      </c>
      <c r="D57" s="50" t="s">
        <v>47</v>
      </c>
      <c r="E57" s="45">
        <v>7</v>
      </c>
      <c r="F57" s="45"/>
      <c r="G57" s="46">
        <f t="shared" si="12"/>
        <v>9.3209999999999997</v>
      </c>
      <c r="H57" s="44">
        <v>0</v>
      </c>
      <c r="I57" s="44">
        <v>0</v>
      </c>
      <c r="J57" s="46">
        <v>9.3209999999999997</v>
      </c>
      <c r="K57" s="44">
        <v>308.89</v>
      </c>
      <c r="L57" s="46">
        <f t="shared" si="13"/>
        <v>9.3209999999999997</v>
      </c>
      <c r="M57" s="44">
        <v>308.89</v>
      </c>
      <c r="N57" s="47">
        <f t="shared" si="14"/>
        <v>3.0175790734565704E-2</v>
      </c>
      <c r="O57" s="48">
        <v>98.1</v>
      </c>
      <c r="P57" s="49">
        <f t="shared" si="15"/>
        <v>2.9602450710608954</v>
      </c>
      <c r="Q57" s="49">
        <f t="shared" si="16"/>
        <v>1810.5474440739422</v>
      </c>
      <c r="R57" s="51">
        <f t="shared" si="17"/>
        <v>177.61470426365372</v>
      </c>
    </row>
    <row r="58" spans="1:18" ht="12" customHeight="1" x14ac:dyDescent="0.2">
      <c r="A58" s="635"/>
      <c r="B58" s="256">
        <v>50</v>
      </c>
      <c r="C58" s="250" t="s">
        <v>78</v>
      </c>
      <c r="D58" s="44" t="s">
        <v>47</v>
      </c>
      <c r="E58" s="45">
        <v>12</v>
      </c>
      <c r="F58" s="45">
        <v>1984</v>
      </c>
      <c r="G58" s="46">
        <f t="shared" si="12"/>
        <v>12.563000000000001</v>
      </c>
      <c r="H58" s="46">
        <v>0</v>
      </c>
      <c r="I58" s="46">
        <v>0</v>
      </c>
      <c r="J58" s="46">
        <v>12.563000000000001</v>
      </c>
      <c r="K58" s="46">
        <v>415.39</v>
      </c>
      <c r="L58" s="46">
        <f t="shared" si="13"/>
        <v>12.563000000000001</v>
      </c>
      <c r="M58" s="46">
        <v>415.39</v>
      </c>
      <c r="N58" s="47">
        <f t="shared" si="14"/>
        <v>3.0243867209128774E-2</v>
      </c>
      <c r="O58" s="48">
        <v>98.1</v>
      </c>
      <c r="P58" s="49">
        <f t="shared" si="15"/>
        <v>2.9669233732155327</v>
      </c>
      <c r="Q58" s="49">
        <f t="shared" si="16"/>
        <v>1814.6320325477266</v>
      </c>
      <c r="R58" s="51">
        <f t="shared" si="17"/>
        <v>178.01540239293195</v>
      </c>
    </row>
    <row r="59" spans="1:18" ht="14.25" customHeight="1" x14ac:dyDescent="0.2">
      <c r="A59" s="635"/>
      <c r="B59" s="256">
        <v>51</v>
      </c>
      <c r="C59" s="251" t="s">
        <v>70</v>
      </c>
      <c r="D59" s="50" t="s">
        <v>47</v>
      </c>
      <c r="E59" s="45">
        <v>7</v>
      </c>
      <c r="F59" s="45"/>
      <c r="G59" s="46">
        <f t="shared" si="12"/>
        <v>10.442</v>
      </c>
      <c r="H59" s="44">
        <v>0</v>
      </c>
      <c r="I59" s="44">
        <v>0</v>
      </c>
      <c r="J59" s="46">
        <v>10.442</v>
      </c>
      <c r="K59" s="44">
        <v>341.47</v>
      </c>
      <c r="L59" s="46">
        <f t="shared" si="13"/>
        <v>10.442</v>
      </c>
      <c r="M59" s="44">
        <v>341.47</v>
      </c>
      <c r="N59" s="47">
        <f t="shared" si="14"/>
        <v>3.0579553108618616E-2</v>
      </c>
      <c r="O59" s="48">
        <v>98.1</v>
      </c>
      <c r="P59" s="49">
        <f t="shared" si="15"/>
        <v>2.9998541599554862</v>
      </c>
      <c r="Q59" s="49">
        <f t="shared" si="16"/>
        <v>1834.773186517117</v>
      </c>
      <c r="R59" s="51">
        <f t="shared" si="17"/>
        <v>179.99124959732916</v>
      </c>
    </row>
    <row r="60" spans="1:18" ht="13.5" customHeight="1" x14ac:dyDescent="0.2">
      <c r="A60" s="635"/>
      <c r="B60" s="256">
        <v>52</v>
      </c>
      <c r="C60" s="251" t="s">
        <v>67</v>
      </c>
      <c r="D60" s="50" t="s">
        <v>47</v>
      </c>
      <c r="E60" s="45">
        <v>1</v>
      </c>
      <c r="F60" s="45"/>
      <c r="G60" s="46">
        <f t="shared" si="12"/>
        <v>1.9970000000000001</v>
      </c>
      <c r="H60" s="44">
        <v>0</v>
      </c>
      <c r="I60" s="44">
        <v>0</v>
      </c>
      <c r="J60" s="46">
        <v>1.9970000000000001</v>
      </c>
      <c r="K60" s="44">
        <v>60.09</v>
      </c>
      <c r="L60" s="46">
        <f t="shared" si="13"/>
        <v>1.9970000000000001</v>
      </c>
      <c r="M60" s="44">
        <v>60.09</v>
      </c>
      <c r="N60" s="47">
        <f t="shared" si="14"/>
        <v>3.3233483108670331E-2</v>
      </c>
      <c r="O60" s="48">
        <v>98.1</v>
      </c>
      <c r="P60" s="49">
        <f t="shared" si="15"/>
        <v>3.2602046929605595</v>
      </c>
      <c r="Q60" s="49">
        <f t="shared" si="16"/>
        <v>1994.0089865202197</v>
      </c>
      <c r="R60" s="51">
        <f t="shared" si="17"/>
        <v>195.61228157763355</v>
      </c>
    </row>
    <row r="61" spans="1:18" ht="13.5" customHeight="1" x14ac:dyDescent="0.2">
      <c r="A61" s="635"/>
      <c r="B61" s="256">
        <v>53</v>
      </c>
      <c r="C61" s="252" t="s">
        <v>100</v>
      </c>
      <c r="D61" s="50" t="s">
        <v>47</v>
      </c>
      <c r="E61" s="209">
        <v>6</v>
      </c>
      <c r="F61" s="209"/>
      <c r="G61" s="46">
        <f t="shared" si="12"/>
        <v>7.5590000000000002</v>
      </c>
      <c r="H61" s="211">
        <v>0</v>
      </c>
      <c r="I61" s="211">
        <v>0</v>
      </c>
      <c r="J61" s="210">
        <v>7.5590000000000002</v>
      </c>
      <c r="K61" s="211">
        <v>220.29</v>
      </c>
      <c r="L61" s="210">
        <f t="shared" si="13"/>
        <v>7.5590000000000002</v>
      </c>
      <c r="M61" s="211">
        <v>220.29</v>
      </c>
      <c r="N61" s="212">
        <f t="shared" si="14"/>
        <v>3.4313859004040131E-2</v>
      </c>
      <c r="O61" s="48">
        <v>98.1</v>
      </c>
      <c r="P61" s="49">
        <f t="shared" si="15"/>
        <v>3.3661895682963365</v>
      </c>
      <c r="Q61" s="213">
        <f t="shared" si="16"/>
        <v>2058.8315402424078</v>
      </c>
      <c r="R61" s="51">
        <f t="shared" si="17"/>
        <v>201.97137409778017</v>
      </c>
    </row>
    <row r="62" spans="1:18" ht="13.5" customHeight="1" x14ac:dyDescent="0.2">
      <c r="A62" s="635"/>
      <c r="B62" s="256">
        <v>54</v>
      </c>
      <c r="C62" s="252" t="s">
        <v>63</v>
      </c>
      <c r="D62" s="50" t="s">
        <v>47</v>
      </c>
      <c r="E62" s="209">
        <v>11</v>
      </c>
      <c r="F62" s="209"/>
      <c r="G62" s="46">
        <f t="shared" si="12"/>
        <v>23.6</v>
      </c>
      <c r="H62" s="211">
        <v>0</v>
      </c>
      <c r="I62" s="211">
        <v>0</v>
      </c>
      <c r="J62" s="210">
        <v>23.6</v>
      </c>
      <c r="K62" s="211">
        <v>687.63</v>
      </c>
      <c r="L62" s="210">
        <f t="shared" si="13"/>
        <v>23.6</v>
      </c>
      <c r="M62" s="211">
        <v>687.63</v>
      </c>
      <c r="N62" s="212">
        <f t="shared" si="14"/>
        <v>3.4320782979218478E-2</v>
      </c>
      <c r="O62" s="48">
        <v>98.1</v>
      </c>
      <c r="P62" s="213">
        <f t="shared" si="15"/>
        <v>3.3668688102613324</v>
      </c>
      <c r="Q62" s="213">
        <f t="shared" si="16"/>
        <v>2059.2469787531086</v>
      </c>
      <c r="R62" s="214">
        <f t="shared" si="17"/>
        <v>202.01212861567996</v>
      </c>
    </row>
    <row r="63" spans="1:18" ht="13.5" customHeight="1" x14ac:dyDescent="0.2">
      <c r="A63" s="635"/>
      <c r="B63" s="256">
        <v>55</v>
      </c>
      <c r="C63" s="253" t="s">
        <v>65</v>
      </c>
      <c r="D63" s="44" t="s">
        <v>47</v>
      </c>
      <c r="E63" s="209">
        <v>6</v>
      </c>
      <c r="F63" s="209">
        <v>1971</v>
      </c>
      <c r="G63" s="46">
        <f t="shared" si="12"/>
        <v>11.28</v>
      </c>
      <c r="H63" s="210">
        <v>0</v>
      </c>
      <c r="I63" s="210">
        <v>0</v>
      </c>
      <c r="J63" s="210">
        <v>11.28</v>
      </c>
      <c r="K63" s="210">
        <v>328.45</v>
      </c>
      <c r="L63" s="210">
        <f t="shared" si="13"/>
        <v>11.28</v>
      </c>
      <c r="M63" s="210">
        <v>328.45</v>
      </c>
      <c r="N63" s="212">
        <f t="shared" si="14"/>
        <v>3.4343126807733292E-2</v>
      </c>
      <c r="O63" s="48">
        <v>98.1</v>
      </c>
      <c r="P63" s="213">
        <f t="shared" si="15"/>
        <v>3.3690607398386359</v>
      </c>
      <c r="Q63" s="213">
        <f t="shared" si="16"/>
        <v>2060.5876084639972</v>
      </c>
      <c r="R63" s="214">
        <f t="shared" si="17"/>
        <v>202.14364439031812</v>
      </c>
    </row>
    <row r="64" spans="1:18" ht="13.5" customHeight="1" x14ac:dyDescent="0.2">
      <c r="A64" s="635"/>
      <c r="B64" s="256">
        <v>56</v>
      </c>
      <c r="C64" s="252" t="s">
        <v>102</v>
      </c>
      <c r="D64" s="50" t="s">
        <v>47</v>
      </c>
      <c r="E64" s="209">
        <v>12</v>
      </c>
      <c r="F64" s="209"/>
      <c r="G64" s="46">
        <f t="shared" si="12"/>
        <v>20.151</v>
      </c>
      <c r="H64" s="211">
        <v>0</v>
      </c>
      <c r="I64" s="211">
        <v>0</v>
      </c>
      <c r="J64" s="210">
        <v>20.151</v>
      </c>
      <c r="K64" s="211">
        <v>544.66</v>
      </c>
      <c r="L64" s="210">
        <f t="shared" si="13"/>
        <v>20.151</v>
      </c>
      <c r="M64" s="211">
        <v>544.66</v>
      </c>
      <c r="N64" s="212">
        <f t="shared" si="14"/>
        <v>3.6997392868945767E-2</v>
      </c>
      <c r="O64" s="48">
        <v>98.1</v>
      </c>
      <c r="P64" s="213">
        <f t="shared" si="15"/>
        <v>3.6294442404435796</v>
      </c>
      <c r="Q64" s="213">
        <f t="shared" si="16"/>
        <v>2219.8435721367459</v>
      </c>
      <c r="R64" s="214">
        <f t="shared" si="17"/>
        <v>217.76665442661476</v>
      </c>
    </row>
    <row r="65" spans="1:18" ht="12.75" customHeight="1" thickBot="1" x14ac:dyDescent="0.25">
      <c r="A65" s="636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12"/>
        <v>5.6680000000000001</v>
      </c>
      <c r="H65" s="54">
        <v>0</v>
      </c>
      <c r="I65" s="54">
        <v>0</v>
      </c>
      <c r="J65" s="54">
        <v>5.6680000000000001</v>
      </c>
      <c r="K65" s="54">
        <v>108.3</v>
      </c>
      <c r="L65" s="54">
        <f t="shared" si="13"/>
        <v>5.6680000000000001</v>
      </c>
      <c r="M65" s="54">
        <v>108.3</v>
      </c>
      <c r="N65" s="55">
        <f t="shared" si="14"/>
        <v>5.2336103416435832E-2</v>
      </c>
      <c r="O65" s="56">
        <v>98.1</v>
      </c>
      <c r="P65" s="57">
        <f t="shared" si="15"/>
        <v>5.1341717451523552</v>
      </c>
      <c r="Q65" s="57">
        <f t="shared" si="16"/>
        <v>3140.1662049861502</v>
      </c>
      <c r="R65" s="58">
        <f t="shared" si="17"/>
        <v>308.0503047091413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134.68007243954318</v>
      </c>
    </row>
  </sheetData>
  <sortState xmlns:xlrd2="http://schemas.microsoft.com/office/spreadsheetml/2017/richdata2" ref="B10:R65">
    <sortCondition ref="N10:N65"/>
  </sortState>
  <mergeCells count="23">
    <mergeCell ref="A47:A65"/>
    <mergeCell ref="A27:A46"/>
    <mergeCell ref="A17:A26"/>
    <mergeCell ref="A9:A16"/>
    <mergeCell ref="P5:P6"/>
    <mergeCell ref="Q5:Q6"/>
    <mergeCell ref="R5:R6"/>
    <mergeCell ref="G5:J5"/>
    <mergeCell ref="K5:K6"/>
    <mergeCell ref="L5:L6"/>
    <mergeCell ref="M5:M6"/>
    <mergeCell ref="N5:N6"/>
    <mergeCell ref="O5:O6"/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ED6B-84C6-4E70-ADE9-38D2D60F1533}">
  <dimension ref="A1:V1048575"/>
  <sheetViews>
    <sheetView workbookViewId="0">
      <selection activeCell="F16" sqref="F16"/>
    </sheetView>
  </sheetViews>
  <sheetFormatPr defaultRowHeight="11.25" x14ac:dyDescent="0.2"/>
  <cols>
    <col min="1" max="1" width="14" style="1" customWidth="1"/>
    <col min="2" max="2" width="4.5703125" style="20" customWidth="1"/>
    <col min="3" max="3" width="21.7109375" style="26" customWidth="1"/>
    <col min="4" max="4" width="20.570312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112</v>
      </c>
      <c r="B2" s="611"/>
      <c r="C2" s="611"/>
      <c r="D2" s="611"/>
      <c r="E2" s="611"/>
      <c r="F2" s="612"/>
      <c r="G2" s="155">
        <v>0</v>
      </c>
      <c r="H2" s="2" t="s">
        <v>1</v>
      </c>
      <c r="J2" s="119"/>
    </row>
    <row r="3" spans="1:18" ht="18.75" customHeight="1" thickBot="1" x14ac:dyDescent="0.25">
      <c r="A3" s="613" t="s">
        <v>113</v>
      </c>
      <c r="B3" s="613"/>
      <c r="C3" s="613"/>
      <c r="D3" s="613"/>
      <c r="E3" s="613"/>
      <c r="F3" s="613"/>
      <c r="G3" s="4">
        <v>504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114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22.5" customHeight="1" x14ac:dyDescent="0.2">
      <c r="A9" s="625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:G40" si="0">H9+I9+J9</f>
        <v>36.305999999999997</v>
      </c>
      <c r="H9" s="62">
        <v>3.1110000000000002</v>
      </c>
      <c r="I9" s="62">
        <v>9.3529999999999998</v>
      </c>
      <c r="J9" s="62">
        <v>23.841999999999999</v>
      </c>
      <c r="K9" s="62">
        <v>3530.28</v>
      </c>
      <c r="L9" s="62">
        <f t="shared" ref="L9" si="1">J9</f>
        <v>23.841999999999999</v>
      </c>
      <c r="M9" s="62">
        <v>3530.28</v>
      </c>
      <c r="N9" s="64">
        <f t="shared" ref="N9" si="2">L9/M9</f>
        <v>6.7535719546324927E-3</v>
      </c>
      <c r="O9" s="82">
        <v>98.1</v>
      </c>
      <c r="P9" s="65">
        <f t="shared" ref="P9" si="3">N9*O9</f>
        <v>0.66252540874944754</v>
      </c>
      <c r="Q9" s="65">
        <f t="shared" ref="Q9" si="4">N9*60*1000</f>
        <v>405.21431727794953</v>
      </c>
      <c r="R9" s="66">
        <f t="shared" ref="R9" si="5">Q9*O9/1000</f>
        <v>39.751524524966847</v>
      </c>
    </row>
    <row r="10" spans="1:18" ht="21.75" customHeight="1" x14ac:dyDescent="0.2">
      <c r="A10" s="626"/>
      <c r="B10" s="364">
        <v>2</v>
      </c>
      <c r="C10" s="259" t="s">
        <v>32</v>
      </c>
      <c r="D10" s="73" t="s">
        <v>31</v>
      </c>
      <c r="E10" s="68">
        <v>85</v>
      </c>
      <c r="F10" s="68">
        <v>1969</v>
      </c>
      <c r="G10" s="69">
        <f t="shared" si="0"/>
        <v>31.271000000000001</v>
      </c>
      <c r="H10" s="69">
        <v>0</v>
      </c>
      <c r="I10" s="69">
        <v>0</v>
      </c>
      <c r="J10" s="69">
        <v>31.271000000000001</v>
      </c>
      <c r="K10" s="69">
        <v>3845.22</v>
      </c>
      <c r="L10" s="69">
        <f t="shared" ref="L10:L41" si="6">J10</f>
        <v>31.271000000000001</v>
      </c>
      <c r="M10" s="69">
        <v>3845.22</v>
      </c>
      <c r="N10" s="70">
        <f t="shared" ref="N10:N41" si="7">L10/M10</f>
        <v>8.1324345551099814E-3</v>
      </c>
      <c r="O10" s="84">
        <v>98.1</v>
      </c>
      <c r="P10" s="71">
        <f t="shared" ref="P10:P41" si="8">N10*O10</f>
        <v>0.79779182985628916</v>
      </c>
      <c r="Q10" s="71">
        <f t="shared" ref="Q10:Q41" si="9">N10*60*1000</f>
        <v>487.94607330659892</v>
      </c>
      <c r="R10" s="72">
        <f t="shared" ref="R10:R41" si="10">Q10*O10/1000</f>
        <v>47.867509791377351</v>
      </c>
    </row>
    <row r="11" spans="1:18" ht="21" customHeight="1" x14ac:dyDescent="0.2">
      <c r="A11" s="626"/>
      <c r="B11" s="364">
        <v>3</v>
      </c>
      <c r="C11" s="275" t="s">
        <v>33</v>
      </c>
      <c r="D11" s="67" t="s">
        <v>31</v>
      </c>
      <c r="E11" s="68">
        <v>55</v>
      </c>
      <c r="F11" s="68">
        <v>1966</v>
      </c>
      <c r="G11" s="69">
        <f t="shared" si="0"/>
        <v>21.283000000000001</v>
      </c>
      <c r="H11" s="69">
        <v>0</v>
      </c>
      <c r="I11" s="69">
        <v>0</v>
      </c>
      <c r="J11" s="69">
        <v>21.283000000000001</v>
      </c>
      <c r="K11" s="69">
        <v>2582.04</v>
      </c>
      <c r="L11" s="69">
        <f t="shared" si="6"/>
        <v>21.283000000000001</v>
      </c>
      <c r="M11" s="69">
        <v>2582.04</v>
      </c>
      <c r="N11" s="70">
        <f t="shared" si="7"/>
        <v>8.2427073166953264E-3</v>
      </c>
      <c r="O11" s="84">
        <v>98.1</v>
      </c>
      <c r="P11" s="71">
        <f t="shared" si="8"/>
        <v>0.80860958776781144</v>
      </c>
      <c r="Q11" s="71">
        <f t="shared" si="9"/>
        <v>494.56243900171961</v>
      </c>
      <c r="R11" s="72">
        <f t="shared" si="10"/>
        <v>48.516575266068692</v>
      </c>
    </row>
    <row r="12" spans="1:18" ht="22.5" customHeight="1" x14ac:dyDescent="0.2">
      <c r="A12" s="626"/>
      <c r="B12" s="365">
        <v>4</v>
      </c>
      <c r="C12" s="259" t="s">
        <v>50</v>
      </c>
      <c r="D12" s="67" t="s">
        <v>31</v>
      </c>
      <c r="E12" s="68">
        <v>6</v>
      </c>
      <c r="F12" s="68"/>
      <c r="G12" s="69">
        <f t="shared" si="0"/>
        <v>2.343</v>
      </c>
      <c r="H12" s="69">
        <v>0</v>
      </c>
      <c r="I12" s="69">
        <v>0</v>
      </c>
      <c r="J12" s="69">
        <v>2.343</v>
      </c>
      <c r="K12" s="69">
        <v>266.81</v>
      </c>
      <c r="L12" s="69">
        <f t="shared" si="6"/>
        <v>2.343</v>
      </c>
      <c r="M12" s="69">
        <v>266.81</v>
      </c>
      <c r="N12" s="70">
        <f t="shared" si="7"/>
        <v>8.7815299276638812E-3</v>
      </c>
      <c r="O12" s="84">
        <v>98.1</v>
      </c>
      <c r="P12" s="71">
        <f t="shared" si="8"/>
        <v>0.86146808590382673</v>
      </c>
      <c r="Q12" s="71">
        <f t="shared" si="9"/>
        <v>526.89179565983295</v>
      </c>
      <c r="R12" s="72">
        <f t="shared" si="10"/>
        <v>51.688085154229604</v>
      </c>
    </row>
    <row r="13" spans="1:18" ht="20.25" customHeight="1" x14ac:dyDescent="0.2">
      <c r="A13" s="626"/>
      <c r="B13" s="364">
        <v>5</v>
      </c>
      <c r="C13" s="362" t="s">
        <v>45</v>
      </c>
      <c r="D13" s="168" t="s">
        <v>31</v>
      </c>
      <c r="E13" s="68">
        <v>18</v>
      </c>
      <c r="F13" s="68"/>
      <c r="G13" s="69">
        <f t="shared" si="0"/>
        <v>12.693</v>
      </c>
      <c r="H13" s="67">
        <v>0</v>
      </c>
      <c r="I13" s="67">
        <v>0</v>
      </c>
      <c r="J13" s="69">
        <v>12.693</v>
      </c>
      <c r="K13" s="67">
        <v>1390.81</v>
      </c>
      <c r="L13" s="69">
        <f t="shared" si="6"/>
        <v>12.693</v>
      </c>
      <c r="M13" s="67">
        <v>1390.81</v>
      </c>
      <c r="N13" s="70">
        <f t="shared" si="7"/>
        <v>9.1263364514203946E-3</v>
      </c>
      <c r="O13" s="84">
        <v>98.1</v>
      </c>
      <c r="P13" s="71">
        <f t="shared" si="8"/>
        <v>0.8952936058843407</v>
      </c>
      <c r="Q13" s="71">
        <f t="shared" si="9"/>
        <v>547.58018708522377</v>
      </c>
      <c r="R13" s="72">
        <f t="shared" si="10"/>
        <v>53.71761635306045</v>
      </c>
    </row>
    <row r="14" spans="1:18" ht="20.25" customHeight="1" x14ac:dyDescent="0.2">
      <c r="A14" s="626"/>
      <c r="B14" s="364">
        <v>6</v>
      </c>
      <c r="C14" s="275" t="s">
        <v>44</v>
      </c>
      <c r="D14" s="67" t="s">
        <v>31</v>
      </c>
      <c r="E14" s="68">
        <v>50</v>
      </c>
      <c r="F14" s="68">
        <v>1973</v>
      </c>
      <c r="G14" s="69">
        <f t="shared" si="0"/>
        <v>23.495999999999999</v>
      </c>
      <c r="H14" s="69">
        <v>0</v>
      </c>
      <c r="I14" s="69">
        <v>0</v>
      </c>
      <c r="J14" s="69">
        <v>23.495999999999999</v>
      </c>
      <c r="K14" s="69">
        <v>2549.87</v>
      </c>
      <c r="L14" s="69">
        <f t="shared" si="6"/>
        <v>23.495999999999999</v>
      </c>
      <c r="M14" s="69">
        <v>2549.87</v>
      </c>
      <c r="N14" s="70">
        <f t="shared" si="7"/>
        <v>9.2145874103385667E-3</v>
      </c>
      <c r="O14" s="84">
        <v>98.1</v>
      </c>
      <c r="P14" s="71">
        <f t="shared" si="8"/>
        <v>0.90395102495421331</v>
      </c>
      <c r="Q14" s="71">
        <f t="shared" si="9"/>
        <v>552.87524462031399</v>
      </c>
      <c r="R14" s="72">
        <f t="shared" si="10"/>
        <v>54.237061497252796</v>
      </c>
    </row>
    <row r="15" spans="1:18" ht="19.5" customHeight="1" x14ac:dyDescent="0.2">
      <c r="A15" s="626"/>
      <c r="B15" s="370">
        <v>7</v>
      </c>
      <c r="C15" s="314" t="s">
        <v>34</v>
      </c>
      <c r="D15" s="270" t="s">
        <v>31</v>
      </c>
      <c r="E15" s="268">
        <v>47</v>
      </c>
      <c r="F15" s="268">
        <v>1964</v>
      </c>
      <c r="G15" s="269">
        <f t="shared" si="0"/>
        <v>19.346999999999998</v>
      </c>
      <c r="H15" s="269">
        <v>0</v>
      </c>
      <c r="I15" s="269">
        <v>4.8000000000000001E-2</v>
      </c>
      <c r="J15" s="269">
        <v>19.298999999999999</v>
      </c>
      <c r="K15" s="269">
        <v>2012.08</v>
      </c>
      <c r="L15" s="269">
        <f t="shared" si="6"/>
        <v>19.298999999999999</v>
      </c>
      <c r="M15" s="269">
        <v>2012.08</v>
      </c>
      <c r="N15" s="271">
        <f t="shared" si="7"/>
        <v>9.5915669357083226E-3</v>
      </c>
      <c r="O15" s="272">
        <v>98.1</v>
      </c>
      <c r="P15" s="273">
        <f t="shared" si="8"/>
        <v>0.94093271639298637</v>
      </c>
      <c r="Q15" s="273">
        <f t="shared" si="9"/>
        <v>575.49401614249939</v>
      </c>
      <c r="R15" s="274">
        <f t="shared" si="10"/>
        <v>56.455962983579184</v>
      </c>
    </row>
    <row r="16" spans="1:18" ht="18" customHeight="1" x14ac:dyDescent="0.2">
      <c r="A16" s="644"/>
      <c r="B16" s="364">
        <v>8</v>
      </c>
      <c r="C16" s="259" t="s">
        <v>35</v>
      </c>
      <c r="D16" s="67" t="s">
        <v>31</v>
      </c>
      <c r="E16" s="68">
        <v>8</v>
      </c>
      <c r="F16" s="68">
        <v>1966</v>
      </c>
      <c r="G16" s="69">
        <f t="shared" si="0"/>
        <v>3.5179999999999998</v>
      </c>
      <c r="H16" s="69">
        <v>0</v>
      </c>
      <c r="I16" s="69">
        <v>0</v>
      </c>
      <c r="J16" s="69">
        <v>3.5179999999999998</v>
      </c>
      <c r="K16" s="69">
        <v>350.21</v>
      </c>
      <c r="L16" s="69">
        <f t="shared" si="6"/>
        <v>3.5179999999999998</v>
      </c>
      <c r="M16" s="69">
        <v>350.21</v>
      </c>
      <c r="N16" s="70">
        <f t="shared" si="7"/>
        <v>1.0045401330630194E-2</v>
      </c>
      <c r="O16" s="84">
        <v>98.1</v>
      </c>
      <c r="P16" s="71">
        <f t="shared" si="8"/>
        <v>0.98545387053482203</v>
      </c>
      <c r="Q16" s="71">
        <f t="shared" si="9"/>
        <v>602.72407983781159</v>
      </c>
      <c r="R16" s="72">
        <f t="shared" si="10"/>
        <v>59.127232232089312</v>
      </c>
    </row>
    <row r="17" spans="1:22" ht="18.75" customHeight="1" thickBot="1" x14ac:dyDescent="0.25">
      <c r="A17" s="645"/>
      <c r="B17" s="371">
        <v>9</v>
      </c>
      <c r="C17" s="360" t="s">
        <v>36</v>
      </c>
      <c r="D17" s="76" t="s">
        <v>31</v>
      </c>
      <c r="E17" s="77">
        <v>8</v>
      </c>
      <c r="F17" s="77">
        <v>1975</v>
      </c>
      <c r="G17" s="78">
        <f t="shared" si="0"/>
        <v>5.149</v>
      </c>
      <c r="H17" s="78">
        <v>0</v>
      </c>
      <c r="I17" s="78">
        <v>0</v>
      </c>
      <c r="J17" s="78">
        <v>5.149</v>
      </c>
      <c r="K17" s="78">
        <v>488.96</v>
      </c>
      <c r="L17" s="78">
        <f t="shared" si="6"/>
        <v>5.149</v>
      </c>
      <c r="M17" s="78">
        <v>488.96</v>
      </c>
      <c r="N17" s="79">
        <f t="shared" si="7"/>
        <v>1.0530513743455499E-2</v>
      </c>
      <c r="O17" s="160">
        <v>98.1</v>
      </c>
      <c r="P17" s="80">
        <f t="shared" si="8"/>
        <v>1.0330433982329843</v>
      </c>
      <c r="Q17" s="80">
        <f t="shared" si="9"/>
        <v>631.83082460732987</v>
      </c>
      <c r="R17" s="81">
        <f t="shared" si="10"/>
        <v>61.982603893979061</v>
      </c>
    </row>
    <row r="18" spans="1:22" ht="14.25" customHeight="1" x14ac:dyDescent="0.2">
      <c r="A18" s="594" t="s">
        <v>82</v>
      </c>
      <c r="B18" s="290">
        <v>10</v>
      </c>
      <c r="C18" s="315" t="s">
        <v>30</v>
      </c>
      <c r="D18" s="216" t="s">
        <v>31</v>
      </c>
      <c r="E18" s="217">
        <v>19</v>
      </c>
      <c r="F18" s="217">
        <v>1986</v>
      </c>
      <c r="G18" s="218">
        <f t="shared" si="0"/>
        <v>12.377000000000001</v>
      </c>
      <c r="H18" s="218">
        <v>0</v>
      </c>
      <c r="I18" s="218">
        <v>0</v>
      </c>
      <c r="J18" s="218">
        <v>12.377000000000001</v>
      </c>
      <c r="K18" s="218">
        <v>1120.5999999999999</v>
      </c>
      <c r="L18" s="218">
        <f t="shared" si="6"/>
        <v>12.377000000000001</v>
      </c>
      <c r="M18" s="218">
        <v>1120.5999999999999</v>
      </c>
      <c r="N18" s="219">
        <f t="shared" si="7"/>
        <v>1.1044975905764771E-2</v>
      </c>
      <c r="O18" s="293">
        <v>98.1</v>
      </c>
      <c r="P18" s="220">
        <f t="shared" si="8"/>
        <v>1.083512136355524</v>
      </c>
      <c r="Q18" s="220">
        <f t="shared" si="9"/>
        <v>662.69855434588624</v>
      </c>
      <c r="R18" s="221">
        <f t="shared" si="10"/>
        <v>65.01072818133143</v>
      </c>
    </row>
    <row r="19" spans="1:22" ht="13.5" customHeight="1" x14ac:dyDescent="0.2">
      <c r="A19" s="595"/>
      <c r="B19" s="294">
        <v>11</v>
      </c>
      <c r="C19" s="223" t="s">
        <v>39</v>
      </c>
      <c r="D19" s="28" t="s">
        <v>31</v>
      </c>
      <c r="E19" s="29">
        <v>10</v>
      </c>
      <c r="F19" s="29">
        <v>1997</v>
      </c>
      <c r="G19" s="30">
        <f t="shared" si="0"/>
        <v>9.2040000000000006</v>
      </c>
      <c r="H19" s="30">
        <v>0</v>
      </c>
      <c r="I19" s="30">
        <v>0</v>
      </c>
      <c r="J19" s="30">
        <v>9.2040000000000006</v>
      </c>
      <c r="K19" s="30">
        <v>822.7</v>
      </c>
      <c r="L19" s="30">
        <f t="shared" si="6"/>
        <v>9.2040000000000006</v>
      </c>
      <c r="M19" s="30">
        <v>822.7</v>
      </c>
      <c r="N19" s="31">
        <f t="shared" si="7"/>
        <v>1.1187553178558405E-2</v>
      </c>
      <c r="O19" s="32">
        <v>98.1</v>
      </c>
      <c r="P19" s="33">
        <f t="shared" si="8"/>
        <v>1.0974989668165795</v>
      </c>
      <c r="Q19" s="33">
        <f t="shared" si="9"/>
        <v>671.2531907135043</v>
      </c>
      <c r="R19" s="42">
        <f t="shared" si="10"/>
        <v>65.849938008994769</v>
      </c>
    </row>
    <row r="20" spans="1:22" ht="14.25" customHeight="1" x14ac:dyDescent="0.2">
      <c r="A20" s="595"/>
      <c r="B20" s="294">
        <v>12</v>
      </c>
      <c r="C20" s="225" t="s">
        <v>71</v>
      </c>
      <c r="D20" s="28" t="s">
        <v>31</v>
      </c>
      <c r="E20" s="29">
        <v>12</v>
      </c>
      <c r="F20" s="29"/>
      <c r="G20" s="30">
        <f t="shared" si="0"/>
        <v>6.1539999999999999</v>
      </c>
      <c r="H20" s="28">
        <v>0</v>
      </c>
      <c r="I20" s="28">
        <v>0</v>
      </c>
      <c r="J20" s="30">
        <v>6.1539999999999999</v>
      </c>
      <c r="K20" s="28">
        <v>539.38</v>
      </c>
      <c r="L20" s="30">
        <f t="shared" si="6"/>
        <v>6.1539999999999999</v>
      </c>
      <c r="M20" s="28">
        <v>539.38</v>
      </c>
      <c r="N20" s="31">
        <f t="shared" si="7"/>
        <v>1.1409395973154362E-2</v>
      </c>
      <c r="O20" s="32">
        <v>98.1</v>
      </c>
      <c r="P20" s="33">
        <f t="shared" si="8"/>
        <v>1.1192617449664428</v>
      </c>
      <c r="Q20" s="33">
        <f t="shared" si="9"/>
        <v>684.56375838926181</v>
      </c>
      <c r="R20" s="42">
        <f t="shared" si="10"/>
        <v>67.155704697986579</v>
      </c>
    </row>
    <row r="21" spans="1:22" ht="14.25" customHeight="1" x14ac:dyDescent="0.2">
      <c r="A21" s="595"/>
      <c r="B21" s="294">
        <v>13</v>
      </c>
      <c r="C21" s="315" t="s">
        <v>89</v>
      </c>
      <c r="D21" s="216" t="s">
        <v>31</v>
      </c>
      <c r="E21" s="217">
        <v>24</v>
      </c>
      <c r="F21" s="217"/>
      <c r="G21" s="218">
        <f t="shared" si="0"/>
        <v>14.981999999999999</v>
      </c>
      <c r="H21" s="218">
        <v>0</v>
      </c>
      <c r="I21" s="218">
        <v>0</v>
      </c>
      <c r="J21" s="218">
        <v>14.981999999999999</v>
      </c>
      <c r="K21" s="218">
        <v>1274.6600000000001</v>
      </c>
      <c r="L21" s="218">
        <f t="shared" si="6"/>
        <v>14.981999999999999</v>
      </c>
      <c r="M21" s="218">
        <v>1274.6600000000001</v>
      </c>
      <c r="N21" s="219">
        <f t="shared" si="7"/>
        <v>1.1753722561310466E-2</v>
      </c>
      <c r="O21" s="152">
        <v>98.1</v>
      </c>
      <c r="P21" s="220">
        <f t="shared" si="8"/>
        <v>1.1530401832645567</v>
      </c>
      <c r="Q21" s="220">
        <f t="shared" si="9"/>
        <v>705.22335367862797</v>
      </c>
      <c r="R21" s="221">
        <f t="shared" si="10"/>
        <v>69.182410995873411</v>
      </c>
    </row>
    <row r="22" spans="1:22" ht="13.5" customHeight="1" x14ac:dyDescent="0.2">
      <c r="A22" s="595"/>
      <c r="B22" s="294">
        <v>14</v>
      </c>
      <c r="C22" s="224" t="s">
        <v>53</v>
      </c>
      <c r="D22" s="59" t="s">
        <v>31</v>
      </c>
      <c r="E22" s="29">
        <v>7</v>
      </c>
      <c r="F22" s="29"/>
      <c r="G22" s="30">
        <f t="shared" si="0"/>
        <v>3.7629999999999999</v>
      </c>
      <c r="H22" s="28">
        <v>0</v>
      </c>
      <c r="I22" s="28">
        <v>0</v>
      </c>
      <c r="J22" s="30">
        <v>3.7629999999999999</v>
      </c>
      <c r="K22" s="28">
        <v>310.77</v>
      </c>
      <c r="L22" s="30">
        <f t="shared" si="6"/>
        <v>3.7629999999999999</v>
      </c>
      <c r="M22" s="28">
        <v>310.77</v>
      </c>
      <c r="N22" s="31">
        <f t="shared" si="7"/>
        <v>1.2108633394471796E-2</v>
      </c>
      <c r="O22" s="32">
        <v>98.1</v>
      </c>
      <c r="P22" s="33">
        <f t="shared" si="8"/>
        <v>1.1878569359976832</v>
      </c>
      <c r="Q22" s="33">
        <f t="shared" si="9"/>
        <v>726.51800366830776</v>
      </c>
      <c r="R22" s="42">
        <f t="shared" si="10"/>
        <v>71.271416159860991</v>
      </c>
    </row>
    <row r="23" spans="1:22" ht="15" customHeight="1" x14ac:dyDescent="0.2">
      <c r="A23" s="595"/>
      <c r="B23" s="294">
        <v>15</v>
      </c>
      <c r="C23" s="224" t="s">
        <v>37</v>
      </c>
      <c r="D23" s="28" t="s">
        <v>31</v>
      </c>
      <c r="E23" s="29">
        <v>46</v>
      </c>
      <c r="F23" s="29">
        <v>1960</v>
      </c>
      <c r="G23" s="30">
        <f t="shared" si="0"/>
        <v>22.645</v>
      </c>
      <c r="H23" s="30">
        <v>0</v>
      </c>
      <c r="I23" s="30">
        <v>0</v>
      </c>
      <c r="J23" s="30">
        <v>22.645</v>
      </c>
      <c r="K23" s="30">
        <v>1834.68</v>
      </c>
      <c r="L23" s="30">
        <f t="shared" si="6"/>
        <v>22.645</v>
      </c>
      <c r="M23" s="30">
        <v>1834.68</v>
      </c>
      <c r="N23" s="31">
        <f t="shared" si="7"/>
        <v>1.2342751869535831E-2</v>
      </c>
      <c r="O23" s="32">
        <v>98.1</v>
      </c>
      <c r="P23" s="33">
        <f t="shared" si="8"/>
        <v>1.2108239584014651</v>
      </c>
      <c r="Q23" s="33">
        <f t="shared" si="9"/>
        <v>740.56511217214995</v>
      </c>
      <c r="R23" s="42">
        <f t="shared" si="10"/>
        <v>72.649437504087913</v>
      </c>
    </row>
    <row r="24" spans="1:22" ht="15" customHeight="1" x14ac:dyDescent="0.2">
      <c r="A24" s="595"/>
      <c r="B24" s="294">
        <v>16</v>
      </c>
      <c r="C24" s="223" t="s">
        <v>38</v>
      </c>
      <c r="D24" s="28" t="s">
        <v>31</v>
      </c>
      <c r="E24" s="29">
        <v>48</v>
      </c>
      <c r="F24" s="29">
        <v>1962</v>
      </c>
      <c r="G24" s="30">
        <f t="shared" si="0"/>
        <v>23.648</v>
      </c>
      <c r="H24" s="30">
        <v>0</v>
      </c>
      <c r="I24" s="30">
        <v>0</v>
      </c>
      <c r="J24" s="30">
        <v>23.648</v>
      </c>
      <c r="K24" s="30">
        <v>1908.69</v>
      </c>
      <c r="L24" s="30">
        <f t="shared" si="6"/>
        <v>23.648</v>
      </c>
      <c r="M24" s="30">
        <v>1908.69</v>
      </c>
      <c r="N24" s="31">
        <f t="shared" si="7"/>
        <v>1.238964944543116E-2</v>
      </c>
      <c r="O24" s="32">
        <v>98.1</v>
      </c>
      <c r="P24" s="33">
        <f t="shared" si="8"/>
        <v>1.2154246105967967</v>
      </c>
      <c r="Q24" s="33">
        <f t="shared" si="9"/>
        <v>743.37896672586953</v>
      </c>
      <c r="R24" s="42">
        <f t="shared" si="10"/>
        <v>72.925476635807797</v>
      </c>
    </row>
    <row r="25" spans="1:22" ht="15" customHeight="1" x14ac:dyDescent="0.2">
      <c r="A25" s="595"/>
      <c r="B25" s="367">
        <v>17</v>
      </c>
      <c r="C25" s="355" t="s">
        <v>48</v>
      </c>
      <c r="D25" s="356" t="s">
        <v>31</v>
      </c>
      <c r="E25" s="357">
        <v>75</v>
      </c>
      <c r="F25" s="357">
        <v>1983</v>
      </c>
      <c r="G25" s="136">
        <f t="shared" si="0"/>
        <v>43.698</v>
      </c>
      <c r="H25" s="136">
        <v>0</v>
      </c>
      <c r="I25" s="136">
        <v>0</v>
      </c>
      <c r="J25" s="136">
        <v>43.698</v>
      </c>
      <c r="K25" s="136">
        <v>3467.27</v>
      </c>
      <c r="L25" s="136">
        <f t="shared" si="6"/>
        <v>43.698</v>
      </c>
      <c r="M25" s="136">
        <v>3467.27</v>
      </c>
      <c r="N25" s="138">
        <f t="shared" si="7"/>
        <v>1.260299890115278E-2</v>
      </c>
      <c r="O25" s="237">
        <v>98.1</v>
      </c>
      <c r="P25" s="139">
        <f t="shared" si="8"/>
        <v>1.2363541922030876</v>
      </c>
      <c r="Q25" s="139">
        <f t="shared" si="9"/>
        <v>756.17993406916685</v>
      </c>
      <c r="R25" s="140">
        <f t="shared" si="10"/>
        <v>74.181251532185271</v>
      </c>
    </row>
    <row r="26" spans="1:22" ht="15" customHeight="1" x14ac:dyDescent="0.25">
      <c r="A26" s="595"/>
      <c r="B26" s="294">
        <v>18</v>
      </c>
      <c r="C26" s="225" t="s">
        <v>99</v>
      </c>
      <c r="D26" s="59" t="s">
        <v>47</v>
      </c>
      <c r="E26" s="29">
        <v>8</v>
      </c>
      <c r="F26" s="29"/>
      <c r="G26" s="30">
        <f t="shared" si="0"/>
        <v>6.9429999999999996</v>
      </c>
      <c r="H26" s="28">
        <v>0</v>
      </c>
      <c r="I26" s="28">
        <v>0</v>
      </c>
      <c r="J26" s="30">
        <v>6.9429999999999996</v>
      </c>
      <c r="K26" s="28">
        <v>488.96</v>
      </c>
      <c r="L26" s="30">
        <f t="shared" si="6"/>
        <v>6.9429999999999996</v>
      </c>
      <c r="M26" s="28">
        <v>488.96</v>
      </c>
      <c r="N26" s="31">
        <f t="shared" si="7"/>
        <v>1.4199525523560208E-2</v>
      </c>
      <c r="O26" s="32">
        <v>98.1</v>
      </c>
      <c r="P26" s="33">
        <f t="shared" si="8"/>
        <v>1.3929734538612564</v>
      </c>
      <c r="Q26" s="33">
        <f t="shared" si="9"/>
        <v>851.97153141361252</v>
      </c>
      <c r="R26" s="42">
        <f t="shared" si="10"/>
        <v>83.578407231675385</v>
      </c>
      <c r="V26"/>
    </row>
    <row r="27" spans="1:22" s="19" customFormat="1" ht="15" customHeight="1" thickBot="1" x14ac:dyDescent="0.25">
      <c r="A27" s="596"/>
      <c r="B27" s="372">
        <v>19</v>
      </c>
      <c r="C27" s="373" t="s">
        <v>85</v>
      </c>
      <c r="D27" s="374" t="s">
        <v>47</v>
      </c>
      <c r="E27" s="375">
        <v>20</v>
      </c>
      <c r="F27" s="375"/>
      <c r="G27" s="376">
        <f t="shared" si="0"/>
        <v>15.396000000000001</v>
      </c>
      <c r="H27" s="376">
        <v>0</v>
      </c>
      <c r="I27" s="376">
        <v>0</v>
      </c>
      <c r="J27" s="376">
        <v>15.396000000000001</v>
      </c>
      <c r="K27" s="376">
        <v>1073.3399999999999</v>
      </c>
      <c r="L27" s="376">
        <f t="shared" si="6"/>
        <v>15.396000000000001</v>
      </c>
      <c r="M27" s="376">
        <v>1073.3399999999999</v>
      </c>
      <c r="N27" s="377">
        <f t="shared" si="7"/>
        <v>1.4344010285650402E-2</v>
      </c>
      <c r="O27" s="378">
        <v>98.1</v>
      </c>
      <c r="P27" s="379">
        <f t="shared" si="8"/>
        <v>1.4071474090223044</v>
      </c>
      <c r="Q27" s="379">
        <f t="shared" si="9"/>
        <v>860.64061713902402</v>
      </c>
      <c r="R27" s="380">
        <f t="shared" si="10"/>
        <v>84.428844541338265</v>
      </c>
      <c r="S27" s="18"/>
      <c r="T27" s="18"/>
      <c r="U27" s="18"/>
    </row>
    <row r="28" spans="1:22" ht="12.75" customHeight="1" x14ac:dyDescent="0.2">
      <c r="A28" s="630" t="s">
        <v>83</v>
      </c>
      <c r="B28" s="289">
        <v>20</v>
      </c>
      <c r="C28" s="239" t="s">
        <v>60</v>
      </c>
      <c r="D28" s="143" t="s">
        <v>47</v>
      </c>
      <c r="E28" s="145">
        <v>1</v>
      </c>
      <c r="F28" s="145"/>
      <c r="G28" s="146">
        <f t="shared" si="0"/>
        <v>0.72299999999999998</v>
      </c>
      <c r="H28" s="144">
        <v>0</v>
      </c>
      <c r="I28" s="144">
        <v>0</v>
      </c>
      <c r="J28" s="146">
        <v>0.72299999999999998</v>
      </c>
      <c r="K28" s="144">
        <v>47</v>
      </c>
      <c r="L28" s="146">
        <f t="shared" si="6"/>
        <v>0.72299999999999998</v>
      </c>
      <c r="M28" s="144">
        <v>47</v>
      </c>
      <c r="N28" s="147">
        <f t="shared" si="7"/>
        <v>1.5382978723404255E-2</v>
      </c>
      <c r="O28" s="208">
        <v>98.1</v>
      </c>
      <c r="P28" s="148">
        <f t="shared" si="8"/>
        <v>1.5090702127659574</v>
      </c>
      <c r="Q28" s="148">
        <f t="shared" si="9"/>
        <v>922.97872340425533</v>
      </c>
      <c r="R28" s="149">
        <f t="shared" si="10"/>
        <v>90.544212765957454</v>
      </c>
    </row>
    <row r="29" spans="1:22" ht="12.75" customHeight="1" x14ac:dyDescent="0.2">
      <c r="A29" s="631"/>
      <c r="B29" s="246">
        <v>21</v>
      </c>
      <c r="C29" s="240" t="s">
        <v>43</v>
      </c>
      <c r="D29" s="90" t="s">
        <v>31</v>
      </c>
      <c r="E29" s="87">
        <v>8</v>
      </c>
      <c r="F29" s="87">
        <v>1966</v>
      </c>
      <c r="G29" s="89">
        <f t="shared" si="0"/>
        <v>5.6420000000000003</v>
      </c>
      <c r="H29" s="89">
        <v>0</v>
      </c>
      <c r="I29" s="89">
        <v>0</v>
      </c>
      <c r="J29" s="89">
        <v>5.6420000000000003</v>
      </c>
      <c r="K29" s="89">
        <v>353.96</v>
      </c>
      <c r="L29" s="89">
        <f t="shared" si="6"/>
        <v>5.6420000000000003</v>
      </c>
      <c r="M29" s="89">
        <v>353.96</v>
      </c>
      <c r="N29" s="91">
        <f t="shared" si="7"/>
        <v>1.5939654198214491E-2</v>
      </c>
      <c r="O29" s="104">
        <v>98.1</v>
      </c>
      <c r="P29" s="93">
        <f t="shared" si="8"/>
        <v>1.5636800768448416</v>
      </c>
      <c r="Q29" s="93">
        <f t="shared" si="9"/>
        <v>956.37925189286943</v>
      </c>
      <c r="R29" s="94">
        <f t="shared" si="10"/>
        <v>93.820804610690487</v>
      </c>
    </row>
    <row r="30" spans="1:22" ht="12.75" customHeight="1" x14ac:dyDescent="0.2">
      <c r="A30" s="631"/>
      <c r="B30" s="246">
        <v>22</v>
      </c>
      <c r="C30" s="228" t="s">
        <v>101</v>
      </c>
      <c r="D30" s="88" t="s">
        <v>47</v>
      </c>
      <c r="E30" s="87">
        <v>12</v>
      </c>
      <c r="F30" s="87"/>
      <c r="G30" s="89">
        <f t="shared" si="0"/>
        <v>11.762</v>
      </c>
      <c r="H30" s="90">
        <v>0</v>
      </c>
      <c r="I30" s="90">
        <v>0</v>
      </c>
      <c r="J30" s="89">
        <v>11.762</v>
      </c>
      <c r="K30" s="90">
        <v>731.56</v>
      </c>
      <c r="L30" s="89">
        <f t="shared" si="6"/>
        <v>11.762</v>
      </c>
      <c r="M30" s="90">
        <v>731.56</v>
      </c>
      <c r="N30" s="91">
        <f t="shared" si="7"/>
        <v>1.6077970364700093E-2</v>
      </c>
      <c r="O30" s="104">
        <v>98.1</v>
      </c>
      <c r="P30" s="93">
        <f t="shared" si="8"/>
        <v>1.5772488927770791</v>
      </c>
      <c r="Q30" s="93">
        <f t="shared" si="9"/>
        <v>964.67822188200557</v>
      </c>
      <c r="R30" s="94">
        <f t="shared" si="10"/>
        <v>94.634933566624738</v>
      </c>
    </row>
    <row r="31" spans="1:22" ht="12.75" customHeight="1" x14ac:dyDescent="0.2">
      <c r="A31" s="631"/>
      <c r="B31" s="246">
        <v>23</v>
      </c>
      <c r="C31" s="239" t="s">
        <v>72</v>
      </c>
      <c r="D31" s="143" t="s">
        <v>47</v>
      </c>
      <c r="E31" s="145">
        <v>33</v>
      </c>
      <c r="F31" s="145"/>
      <c r="G31" s="146">
        <f t="shared" si="0"/>
        <v>35.987000000000002</v>
      </c>
      <c r="H31" s="144">
        <v>0</v>
      </c>
      <c r="I31" s="146">
        <v>0</v>
      </c>
      <c r="J31" s="146">
        <v>35.987000000000002</v>
      </c>
      <c r="K31" s="144">
        <v>1981.22</v>
      </c>
      <c r="L31" s="146">
        <f t="shared" si="6"/>
        <v>35.987000000000002</v>
      </c>
      <c r="M31" s="144">
        <v>1981.22</v>
      </c>
      <c r="N31" s="147">
        <f t="shared" si="7"/>
        <v>1.8164060528361312E-2</v>
      </c>
      <c r="O31" s="215">
        <v>98.1</v>
      </c>
      <c r="P31" s="148">
        <f t="shared" si="8"/>
        <v>1.7818943378322447</v>
      </c>
      <c r="Q31" s="148">
        <f t="shared" si="9"/>
        <v>1089.8436317016785</v>
      </c>
      <c r="R31" s="149">
        <f t="shared" si="10"/>
        <v>106.91366026993465</v>
      </c>
    </row>
    <row r="32" spans="1:22" ht="12.75" customHeight="1" x14ac:dyDescent="0.2">
      <c r="A32" s="631"/>
      <c r="B32" s="246">
        <v>24</v>
      </c>
      <c r="C32" s="240" t="s">
        <v>55</v>
      </c>
      <c r="D32" s="90" t="s">
        <v>47</v>
      </c>
      <c r="E32" s="87">
        <v>19</v>
      </c>
      <c r="F32" s="87">
        <v>1978</v>
      </c>
      <c r="G32" s="89">
        <f t="shared" si="0"/>
        <v>18.158999999999999</v>
      </c>
      <c r="H32" s="89">
        <v>0</v>
      </c>
      <c r="I32" s="89">
        <v>0</v>
      </c>
      <c r="J32" s="89">
        <v>18.158999999999999</v>
      </c>
      <c r="K32" s="89">
        <v>961.74</v>
      </c>
      <c r="L32" s="89">
        <f t="shared" si="6"/>
        <v>18.158999999999999</v>
      </c>
      <c r="M32" s="89">
        <v>961.74</v>
      </c>
      <c r="N32" s="91">
        <f t="shared" si="7"/>
        <v>1.8881402458044792E-2</v>
      </c>
      <c r="O32" s="104">
        <v>98.1</v>
      </c>
      <c r="P32" s="93">
        <f t="shared" si="8"/>
        <v>1.8522655811341939</v>
      </c>
      <c r="Q32" s="93">
        <f t="shared" si="9"/>
        <v>1132.8841474826875</v>
      </c>
      <c r="R32" s="94">
        <f t="shared" si="10"/>
        <v>111.13593486805162</v>
      </c>
    </row>
    <row r="33" spans="1:18" s="19" customFormat="1" ht="12.75" customHeight="1" x14ac:dyDescent="0.2">
      <c r="A33" s="631"/>
      <c r="B33" s="246">
        <v>25</v>
      </c>
      <c r="C33" s="240" t="s">
        <v>66</v>
      </c>
      <c r="D33" s="90" t="s">
        <v>47</v>
      </c>
      <c r="E33" s="87">
        <v>45</v>
      </c>
      <c r="F33" s="87">
        <v>1972</v>
      </c>
      <c r="G33" s="89">
        <f t="shared" si="0"/>
        <v>29.024999999999999</v>
      </c>
      <c r="H33" s="89">
        <v>0</v>
      </c>
      <c r="I33" s="89">
        <v>0</v>
      </c>
      <c r="J33" s="89">
        <v>29.024999999999999</v>
      </c>
      <c r="K33" s="89">
        <v>1525.98</v>
      </c>
      <c r="L33" s="89">
        <f t="shared" si="6"/>
        <v>29.024999999999999</v>
      </c>
      <c r="M33" s="89">
        <v>1525.98</v>
      </c>
      <c r="N33" s="91">
        <f t="shared" si="7"/>
        <v>1.9020563834388392E-2</v>
      </c>
      <c r="O33" s="104">
        <v>98.1</v>
      </c>
      <c r="P33" s="93">
        <f t="shared" si="8"/>
        <v>1.8659173121535011</v>
      </c>
      <c r="Q33" s="93">
        <f t="shared" si="9"/>
        <v>1141.2338300633037</v>
      </c>
      <c r="R33" s="94">
        <f t="shared" si="10"/>
        <v>111.95503872921007</v>
      </c>
    </row>
    <row r="34" spans="1:18" ht="12.75" customHeight="1" x14ac:dyDescent="0.2">
      <c r="A34" s="631"/>
      <c r="B34" s="246">
        <v>26</v>
      </c>
      <c r="C34" s="240" t="s">
        <v>88</v>
      </c>
      <c r="D34" s="90" t="s">
        <v>47</v>
      </c>
      <c r="E34" s="87">
        <v>20</v>
      </c>
      <c r="F34" s="87"/>
      <c r="G34" s="89">
        <f t="shared" si="0"/>
        <v>20.053000000000001</v>
      </c>
      <c r="H34" s="89">
        <v>0</v>
      </c>
      <c r="I34" s="89">
        <v>0</v>
      </c>
      <c r="J34" s="89">
        <v>20.053000000000001</v>
      </c>
      <c r="K34" s="89">
        <v>1048.6600000000001</v>
      </c>
      <c r="L34" s="89">
        <f t="shared" si="6"/>
        <v>20.053000000000001</v>
      </c>
      <c r="M34" s="89">
        <v>1048.6600000000001</v>
      </c>
      <c r="N34" s="91">
        <f t="shared" si="7"/>
        <v>1.9122499189441762E-2</v>
      </c>
      <c r="O34" s="104">
        <v>98.1</v>
      </c>
      <c r="P34" s="93">
        <f t="shared" si="8"/>
        <v>1.8759171704842368</v>
      </c>
      <c r="Q34" s="93">
        <f t="shared" si="9"/>
        <v>1147.3499513665058</v>
      </c>
      <c r="R34" s="94">
        <f t="shared" si="10"/>
        <v>112.55503022905421</v>
      </c>
    </row>
    <row r="35" spans="1:18" ht="12.75" customHeight="1" x14ac:dyDescent="0.2">
      <c r="A35" s="631"/>
      <c r="B35" s="246">
        <v>27</v>
      </c>
      <c r="C35" s="228" t="s">
        <v>73</v>
      </c>
      <c r="D35" s="88" t="s">
        <v>47</v>
      </c>
      <c r="E35" s="87">
        <v>5</v>
      </c>
      <c r="F35" s="87"/>
      <c r="G35" s="89">
        <f t="shared" si="0"/>
        <v>7.2069999999999999</v>
      </c>
      <c r="H35" s="90">
        <v>0</v>
      </c>
      <c r="I35" s="90">
        <v>0</v>
      </c>
      <c r="J35" s="89">
        <v>7.2069999999999999</v>
      </c>
      <c r="K35" s="90">
        <v>374.02</v>
      </c>
      <c r="L35" s="89">
        <f t="shared" si="6"/>
        <v>7.2069999999999999</v>
      </c>
      <c r="M35" s="90">
        <v>374.02</v>
      </c>
      <c r="N35" s="91">
        <f t="shared" si="7"/>
        <v>1.926902304689589E-2</v>
      </c>
      <c r="O35" s="104">
        <v>98.1</v>
      </c>
      <c r="P35" s="93">
        <f t="shared" si="8"/>
        <v>1.8902911609004867</v>
      </c>
      <c r="Q35" s="93">
        <f t="shared" si="9"/>
        <v>1156.1413828137534</v>
      </c>
      <c r="R35" s="94">
        <f t="shared" si="10"/>
        <v>113.41746965402919</v>
      </c>
    </row>
    <row r="36" spans="1:18" ht="12.75" customHeight="1" x14ac:dyDescent="0.2">
      <c r="A36" s="631"/>
      <c r="B36" s="246">
        <v>28</v>
      </c>
      <c r="C36" s="228" t="s">
        <v>40</v>
      </c>
      <c r="D36" s="90" t="s">
        <v>31</v>
      </c>
      <c r="E36" s="87">
        <v>18</v>
      </c>
      <c r="F36" s="87"/>
      <c r="G36" s="89">
        <f t="shared" si="0"/>
        <v>15.72</v>
      </c>
      <c r="H36" s="89">
        <v>1.6319999999999999</v>
      </c>
      <c r="I36" s="89">
        <v>0.16600000000000001</v>
      </c>
      <c r="J36" s="89">
        <v>13.922000000000001</v>
      </c>
      <c r="K36" s="90">
        <v>704.53</v>
      </c>
      <c r="L36" s="89">
        <f t="shared" si="6"/>
        <v>13.922000000000001</v>
      </c>
      <c r="M36" s="90">
        <v>704.53</v>
      </c>
      <c r="N36" s="91">
        <f t="shared" si="7"/>
        <v>1.9760691524846354E-2</v>
      </c>
      <c r="O36" s="104">
        <v>98.1</v>
      </c>
      <c r="P36" s="93">
        <f t="shared" si="8"/>
        <v>1.9385238385874273</v>
      </c>
      <c r="Q36" s="93">
        <f t="shared" si="9"/>
        <v>1185.6414914907814</v>
      </c>
      <c r="R36" s="94">
        <f t="shared" si="10"/>
        <v>116.31143031524564</v>
      </c>
    </row>
    <row r="37" spans="1:18" ht="13.5" customHeight="1" x14ac:dyDescent="0.2">
      <c r="A37" s="631"/>
      <c r="B37" s="246">
        <v>29</v>
      </c>
      <c r="C37" s="228" t="s">
        <v>64</v>
      </c>
      <c r="D37" s="88" t="s">
        <v>47</v>
      </c>
      <c r="E37" s="87">
        <v>17</v>
      </c>
      <c r="F37" s="87"/>
      <c r="G37" s="89">
        <f t="shared" si="0"/>
        <v>14.726000000000001</v>
      </c>
      <c r="H37" s="89">
        <v>0</v>
      </c>
      <c r="I37" s="89">
        <v>0</v>
      </c>
      <c r="J37" s="89">
        <v>14.726000000000001</v>
      </c>
      <c r="K37" s="90">
        <v>744.88</v>
      </c>
      <c r="L37" s="89">
        <f t="shared" si="6"/>
        <v>14.726000000000001</v>
      </c>
      <c r="M37" s="90">
        <v>744.88</v>
      </c>
      <c r="N37" s="91">
        <f t="shared" si="7"/>
        <v>1.976962732252175E-2</v>
      </c>
      <c r="O37" s="104">
        <v>98.1</v>
      </c>
      <c r="P37" s="93">
        <f t="shared" si="8"/>
        <v>1.9394004403393836</v>
      </c>
      <c r="Q37" s="93">
        <f t="shared" si="9"/>
        <v>1186.1776393513051</v>
      </c>
      <c r="R37" s="94">
        <f t="shared" si="10"/>
        <v>116.36402642036302</v>
      </c>
    </row>
    <row r="38" spans="1:18" ht="12.75" customHeight="1" x14ac:dyDescent="0.2">
      <c r="A38" s="631"/>
      <c r="B38" s="246">
        <v>30</v>
      </c>
      <c r="C38" s="240" t="s">
        <v>52</v>
      </c>
      <c r="D38" s="90" t="s">
        <v>47</v>
      </c>
      <c r="E38" s="87">
        <v>17</v>
      </c>
      <c r="F38" s="87">
        <v>1975</v>
      </c>
      <c r="G38" s="89">
        <f t="shared" si="0"/>
        <v>26.623999999999999</v>
      </c>
      <c r="H38" s="89">
        <v>0</v>
      </c>
      <c r="I38" s="89">
        <v>0</v>
      </c>
      <c r="J38" s="89">
        <v>26.623999999999999</v>
      </c>
      <c r="K38" s="89">
        <v>1315.92</v>
      </c>
      <c r="L38" s="89">
        <f t="shared" si="6"/>
        <v>26.623999999999999</v>
      </c>
      <c r="M38" s="89">
        <v>1315.92</v>
      </c>
      <c r="N38" s="91">
        <f t="shared" si="7"/>
        <v>2.0232232962490118E-2</v>
      </c>
      <c r="O38" s="104">
        <v>98.1</v>
      </c>
      <c r="P38" s="93">
        <f t="shared" si="8"/>
        <v>1.9847820536202805</v>
      </c>
      <c r="Q38" s="93">
        <f t="shared" si="9"/>
        <v>1213.9339777494072</v>
      </c>
      <c r="R38" s="94">
        <f t="shared" si="10"/>
        <v>119.08692321721684</v>
      </c>
    </row>
    <row r="39" spans="1:18" ht="12.75" customHeight="1" x14ac:dyDescent="0.2">
      <c r="A39" s="631"/>
      <c r="B39" s="246">
        <v>31</v>
      </c>
      <c r="C39" s="240" t="s">
        <v>76</v>
      </c>
      <c r="D39" s="90" t="s">
        <v>47</v>
      </c>
      <c r="E39" s="87">
        <v>4</v>
      </c>
      <c r="F39" s="87">
        <v>1973</v>
      </c>
      <c r="G39" s="89">
        <f t="shared" si="0"/>
        <v>3.5830000000000002</v>
      </c>
      <c r="H39" s="89">
        <v>0</v>
      </c>
      <c r="I39" s="89">
        <v>0</v>
      </c>
      <c r="J39" s="89">
        <v>3.5830000000000002</v>
      </c>
      <c r="K39" s="89">
        <v>174.77</v>
      </c>
      <c r="L39" s="89">
        <f t="shared" si="6"/>
        <v>3.5830000000000002</v>
      </c>
      <c r="M39" s="89">
        <v>174.77</v>
      </c>
      <c r="N39" s="91">
        <f t="shared" si="7"/>
        <v>2.0501230188247409E-2</v>
      </c>
      <c r="O39" s="104">
        <v>98.1</v>
      </c>
      <c r="P39" s="93">
        <f t="shared" si="8"/>
        <v>2.0111706814670707</v>
      </c>
      <c r="Q39" s="93">
        <f t="shared" si="9"/>
        <v>1230.0738112948445</v>
      </c>
      <c r="R39" s="94">
        <f t="shared" si="10"/>
        <v>120.67024088802424</v>
      </c>
    </row>
    <row r="40" spans="1:18" ht="12.75" customHeight="1" x14ac:dyDescent="0.2">
      <c r="A40" s="631"/>
      <c r="B40" s="246">
        <v>32</v>
      </c>
      <c r="C40" s="368" t="s">
        <v>46</v>
      </c>
      <c r="D40" s="369" t="s">
        <v>47</v>
      </c>
      <c r="E40" s="145">
        <v>18</v>
      </c>
      <c r="F40" s="145"/>
      <c r="G40" s="146">
        <f t="shared" si="0"/>
        <v>27.138999999999999</v>
      </c>
      <c r="H40" s="146">
        <v>0</v>
      </c>
      <c r="I40" s="146">
        <v>0</v>
      </c>
      <c r="J40" s="146">
        <v>27.138999999999999</v>
      </c>
      <c r="K40" s="146">
        <v>1319.16</v>
      </c>
      <c r="L40" s="146">
        <f t="shared" si="6"/>
        <v>27.138999999999999</v>
      </c>
      <c r="M40" s="146">
        <v>1319.16</v>
      </c>
      <c r="N40" s="147">
        <f t="shared" si="7"/>
        <v>2.0572940355984108E-2</v>
      </c>
      <c r="O40" s="208">
        <v>98.1</v>
      </c>
      <c r="P40" s="148">
        <f t="shared" si="8"/>
        <v>2.0182054489220409</v>
      </c>
      <c r="Q40" s="148">
        <f t="shared" si="9"/>
        <v>1234.3764213590464</v>
      </c>
      <c r="R40" s="149">
        <f t="shared" si="10"/>
        <v>121.09232693532245</v>
      </c>
    </row>
    <row r="41" spans="1:18" ht="14.25" customHeight="1" x14ac:dyDescent="0.2">
      <c r="A41" s="631"/>
      <c r="B41" s="246">
        <v>33</v>
      </c>
      <c r="C41" s="228" t="s">
        <v>69</v>
      </c>
      <c r="D41" s="88" t="s">
        <v>47</v>
      </c>
      <c r="E41" s="87">
        <v>24</v>
      </c>
      <c r="F41" s="87"/>
      <c r="G41" s="89">
        <f t="shared" ref="G41:G65" si="11">H41+I41+J41</f>
        <v>20.077999999999999</v>
      </c>
      <c r="H41" s="89">
        <v>0.153</v>
      </c>
      <c r="I41" s="89">
        <v>0.221</v>
      </c>
      <c r="J41" s="89">
        <v>19.704000000000001</v>
      </c>
      <c r="K41" s="90">
        <v>940.14</v>
      </c>
      <c r="L41" s="89">
        <f t="shared" si="6"/>
        <v>19.704000000000001</v>
      </c>
      <c r="M41" s="90">
        <v>940.14</v>
      </c>
      <c r="N41" s="91">
        <f t="shared" si="7"/>
        <v>2.0958580636926415E-2</v>
      </c>
      <c r="O41" s="104">
        <v>98.1</v>
      </c>
      <c r="P41" s="93">
        <f t="shared" si="8"/>
        <v>2.0560367604824812</v>
      </c>
      <c r="Q41" s="93">
        <f t="shared" si="9"/>
        <v>1257.5148382155849</v>
      </c>
      <c r="R41" s="94">
        <f t="shared" si="10"/>
        <v>123.36220562894887</v>
      </c>
    </row>
    <row r="42" spans="1:18" ht="12.75" customHeight="1" x14ac:dyDescent="0.2">
      <c r="A42" s="631"/>
      <c r="B42" s="246">
        <v>34</v>
      </c>
      <c r="C42" s="240" t="s">
        <v>79</v>
      </c>
      <c r="D42" s="90" t="s">
        <v>47</v>
      </c>
      <c r="E42" s="87">
        <v>16</v>
      </c>
      <c r="F42" s="87">
        <v>1978</v>
      </c>
      <c r="G42" s="89">
        <f t="shared" si="11"/>
        <v>10.409000000000001</v>
      </c>
      <c r="H42" s="89">
        <v>0</v>
      </c>
      <c r="I42" s="89">
        <v>0</v>
      </c>
      <c r="J42" s="89">
        <v>10.409000000000001</v>
      </c>
      <c r="K42" s="89">
        <v>492.25</v>
      </c>
      <c r="L42" s="89">
        <f t="shared" ref="L42:L65" si="12">J42</f>
        <v>10.409000000000001</v>
      </c>
      <c r="M42" s="89">
        <v>492.25</v>
      </c>
      <c r="N42" s="91">
        <f t="shared" ref="N42:N65" si="13">L42/M42</f>
        <v>2.1145759268664299E-2</v>
      </c>
      <c r="O42" s="104">
        <v>98.1</v>
      </c>
      <c r="P42" s="93">
        <f t="shared" ref="P42:P65" si="14">N42*O42</f>
        <v>2.0743989842559678</v>
      </c>
      <c r="Q42" s="93">
        <f t="shared" ref="Q42:Q65" si="15">N42*60*1000</f>
        <v>1268.7455561198581</v>
      </c>
      <c r="R42" s="94">
        <f t="shared" ref="R42:R65" si="16">Q42*O42/1000</f>
        <v>124.46393905535807</v>
      </c>
    </row>
    <row r="43" spans="1:18" ht="12.75" customHeight="1" x14ac:dyDescent="0.2">
      <c r="A43" s="631"/>
      <c r="B43" s="246">
        <v>35</v>
      </c>
      <c r="C43" s="240" t="s">
        <v>86</v>
      </c>
      <c r="D43" s="90" t="s">
        <v>47</v>
      </c>
      <c r="E43" s="87">
        <v>32</v>
      </c>
      <c r="F43" s="87"/>
      <c r="G43" s="89">
        <f t="shared" si="11"/>
        <v>37.875999999999998</v>
      </c>
      <c r="H43" s="89">
        <v>0</v>
      </c>
      <c r="I43" s="89">
        <v>0</v>
      </c>
      <c r="J43" s="89">
        <v>37.875999999999998</v>
      </c>
      <c r="K43" s="89">
        <v>1770.01</v>
      </c>
      <c r="L43" s="89">
        <f t="shared" si="12"/>
        <v>37.875999999999998</v>
      </c>
      <c r="M43" s="89">
        <v>1770.01</v>
      </c>
      <c r="N43" s="91">
        <f t="shared" si="13"/>
        <v>2.1398749159609265E-2</v>
      </c>
      <c r="O43" s="104">
        <v>98.1</v>
      </c>
      <c r="P43" s="93">
        <f t="shared" si="14"/>
        <v>2.0992172925576686</v>
      </c>
      <c r="Q43" s="93">
        <f t="shared" si="15"/>
        <v>1283.9249495765559</v>
      </c>
      <c r="R43" s="94">
        <f t="shared" si="16"/>
        <v>125.95303755346013</v>
      </c>
    </row>
    <row r="44" spans="1:18" ht="12.75" customHeight="1" x14ac:dyDescent="0.2">
      <c r="A44" s="631"/>
      <c r="B44" s="246">
        <v>36</v>
      </c>
      <c r="C44" s="240" t="s">
        <v>51</v>
      </c>
      <c r="D44" s="90" t="s">
        <v>47</v>
      </c>
      <c r="E44" s="87">
        <v>17</v>
      </c>
      <c r="F44" s="87">
        <v>1973</v>
      </c>
      <c r="G44" s="89">
        <f t="shared" si="11"/>
        <v>28.620999999999999</v>
      </c>
      <c r="H44" s="89">
        <v>0</v>
      </c>
      <c r="I44" s="89">
        <v>0</v>
      </c>
      <c r="J44" s="89">
        <v>28.620999999999999</v>
      </c>
      <c r="K44" s="89">
        <v>1317.97</v>
      </c>
      <c r="L44" s="89">
        <f t="shared" si="12"/>
        <v>28.620999999999999</v>
      </c>
      <c r="M44" s="89">
        <v>1317.97</v>
      </c>
      <c r="N44" s="91">
        <f t="shared" si="13"/>
        <v>2.1715972290719816E-2</v>
      </c>
      <c r="O44" s="104">
        <v>98.1</v>
      </c>
      <c r="P44" s="93">
        <f t="shared" si="14"/>
        <v>2.130336881719614</v>
      </c>
      <c r="Q44" s="93">
        <f t="shared" si="15"/>
        <v>1302.9583374431891</v>
      </c>
      <c r="R44" s="94">
        <f t="shared" si="16"/>
        <v>127.82021290317684</v>
      </c>
    </row>
    <row r="45" spans="1:18" ht="12.75" customHeight="1" x14ac:dyDescent="0.2">
      <c r="A45" s="631"/>
      <c r="B45" s="246">
        <v>37</v>
      </c>
      <c r="C45" s="228" t="s">
        <v>54</v>
      </c>
      <c r="D45" s="88" t="s">
        <v>47</v>
      </c>
      <c r="E45" s="87">
        <v>18</v>
      </c>
      <c r="F45" s="87"/>
      <c r="G45" s="89">
        <f t="shared" si="11"/>
        <v>17.481999999999999</v>
      </c>
      <c r="H45" s="89">
        <v>0</v>
      </c>
      <c r="I45" s="89">
        <v>0</v>
      </c>
      <c r="J45" s="89">
        <v>17.481999999999999</v>
      </c>
      <c r="K45" s="90">
        <v>801.57</v>
      </c>
      <c r="L45" s="89">
        <f t="shared" si="12"/>
        <v>17.481999999999999</v>
      </c>
      <c r="M45" s="90">
        <v>801.57</v>
      </c>
      <c r="N45" s="91">
        <f t="shared" si="13"/>
        <v>2.1809698466758985E-2</v>
      </c>
      <c r="O45" s="104">
        <v>98.1</v>
      </c>
      <c r="P45" s="93">
        <f t="shared" si="14"/>
        <v>2.1395314195890562</v>
      </c>
      <c r="Q45" s="93">
        <f t="shared" si="15"/>
        <v>1308.5819080055389</v>
      </c>
      <c r="R45" s="94">
        <f t="shared" si="16"/>
        <v>128.37188517534335</v>
      </c>
    </row>
    <row r="46" spans="1:18" ht="12.75" customHeight="1" x14ac:dyDescent="0.2">
      <c r="A46" s="631"/>
      <c r="B46" s="246">
        <v>38</v>
      </c>
      <c r="C46" s="228" t="s">
        <v>62</v>
      </c>
      <c r="D46" s="88" t="s">
        <v>47</v>
      </c>
      <c r="E46" s="87">
        <v>10</v>
      </c>
      <c r="F46" s="87"/>
      <c r="G46" s="89">
        <f t="shared" si="11"/>
        <v>13.811</v>
      </c>
      <c r="H46" s="90">
        <v>0.30599999999999999</v>
      </c>
      <c r="I46" s="90">
        <v>9.1999999999999998E-2</v>
      </c>
      <c r="J46" s="89">
        <v>13.413</v>
      </c>
      <c r="K46" s="90">
        <v>595.69000000000005</v>
      </c>
      <c r="L46" s="89">
        <f t="shared" si="12"/>
        <v>13.413</v>
      </c>
      <c r="M46" s="90">
        <v>595.69000000000005</v>
      </c>
      <c r="N46" s="91">
        <f t="shared" si="13"/>
        <v>2.2516745286978123E-2</v>
      </c>
      <c r="O46" s="104">
        <v>98.1</v>
      </c>
      <c r="P46" s="93">
        <f t="shared" si="14"/>
        <v>2.2088927126525539</v>
      </c>
      <c r="Q46" s="93">
        <f t="shared" si="15"/>
        <v>1351.0047172186873</v>
      </c>
      <c r="R46" s="94">
        <f t="shared" si="16"/>
        <v>132.53356275915323</v>
      </c>
    </row>
    <row r="47" spans="1:18" ht="12.75" customHeight="1" x14ac:dyDescent="0.2">
      <c r="A47" s="631"/>
      <c r="B47" s="289">
        <v>39</v>
      </c>
      <c r="C47" s="239" t="s">
        <v>49</v>
      </c>
      <c r="D47" s="143" t="s">
        <v>47</v>
      </c>
      <c r="E47" s="145">
        <v>7</v>
      </c>
      <c r="F47" s="145"/>
      <c r="G47" s="146">
        <f t="shared" si="11"/>
        <v>13.073</v>
      </c>
      <c r="H47" s="144">
        <v>0</v>
      </c>
      <c r="I47" s="144">
        <v>0</v>
      </c>
      <c r="J47" s="146">
        <v>13.073</v>
      </c>
      <c r="K47" s="144">
        <v>562.04999999999995</v>
      </c>
      <c r="L47" s="146">
        <f t="shared" si="12"/>
        <v>13.073</v>
      </c>
      <c r="M47" s="144">
        <v>562.04999999999995</v>
      </c>
      <c r="N47" s="147">
        <f t="shared" si="13"/>
        <v>2.3259496486077752E-2</v>
      </c>
      <c r="O47" s="208">
        <v>98.1</v>
      </c>
      <c r="P47" s="148">
        <f t="shared" si="14"/>
        <v>2.2817566052842273</v>
      </c>
      <c r="Q47" s="148">
        <f t="shared" si="15"/>
        <v>1395.5697891646653</v>
      </c>
      <c r="R47" s="149">
        <f t="shared" si="16"/>
        <v>136.90539631705366</v>
      </c>
    </row>
    <row r="48" spans="1:18" ht="12" customHeight="1" x14ac:dyDescent="0.2">
      <c r="A48" s="631"/>
      <c r="B48" s="246">
        <v>40</v>
      </c>
      <c r="C48" s="242" t="s">
        <v>59</v>
      </c>
      <c r="D48" s="144" t="s">
        <v>47</v>
      </c>
      <c r="E48" s="145">
        <v>8</v>
      </c>
      <c r="F48" s="145">
        <v>1970</v>
      </c>
      <c r="G48" s="146">
        <f t="shared" si="11"/>
        <v>9.64</v>
      </c>
      <c r="H48" s="146">
        <v>0</v>
      </c>
      <c r="I48" s="146">
        <v>0</v>
      </c>
      <c r="J48" s="146">
        <v>9.64</v>
      </c>
      <c r="K48" s="146">
        <v>412.7</v>
      </c>
      <c r="L48" s="146">
        <f t="shared" si="12"/>
        <v>9.64</v>
      </c>
      <c r="M48" s="146">
        <v>412.7</v>
      </c>
      <c r="N48" s="147">
        <f t="shared" si="13"/>
        <v>2.3358371698570392E-2</v>
      </c>
      <c r="O48" s="215">
        <v>98.1</v>
      </c>
      <c r="P48" s="148">
        <f t="shared" si="14"/>
        <v>2.2914562636297555</v>
      </c>
      <c r="Q48" s="148">
        <f t="shared" si="15"/>
        <v>1401.5023019142234</v>
      </c>
      <c r="R48" s="149">
        <f t="shared" si="16"/>
        <v>137.48737581778531</v>
      </c>
    </row>
    <row r="49" spans="1:18" ht="12" customHeight="1" x14ac:dyDescent="0.2">
      <c r="A49" s="631"/>
      <c r="B49" s="246">
        <v>41</v>
      </c>
      <c r="C49" s="240" t="s">
        <v>58</v>
      </c>
      <c r="D49" s="90" t="s">
        <v>47</v>
      </c>
      <c r="E49" s="87">
        <v>8</v>
      </c>
      <c r="F49" s="87">
        <v>1965</v>
      </c>
      <c r="G49" s="89">
        <f t="shared" si="11"/>
        <v>9.3740000000000006</v>
      </c>
      <c r="H49" s="89">
        <v>0</v>
      </c>
      <c r="I49" s="89">
        <v>0</v>
      </c>
      <c r="J49" s="89">
        <v>9.3740000000000006</v>
      </c>
      <c r="K49" s="89">
        <v>398.85</v>
      </c>
      <c r="L49" s="89">
        <f t="shared" si="12"/>
        <v>9.3740000000000006</v>
      </c>
      <c r="M49" s="89">
        <v>398.85</v>
      </c>
      <c r="N49" s="91">
        <f t="shared" si="13"/>
        <v>2.3502569888429234E-2</v>
      </c>
      <c r="O49" s="104">
        <v>98.1</v>
      </c>
      <c r="P49" s="93">
        <f t="shared" si="14"/>
        <v>2.3056021060549079</v>
      </c>
      <c r="Q49" s="93">
        <f t="shared" si="15"/>
        <v>1410.154193305754</v>
      </c>
      <c r="R49" s="94">
        <f t="shared" si="16"/>
        <v>138.33612636329445</v>
      </c>
    </row>
    <row r="50" spans="1:18" ht="12" customHeight="1" x14ac:dyDescent="0.2">
      <c r="A50" s="631"/>
      <c r="B50" s="246">
        <v>42</v>
      </c>
      <c r="C50" s="240" t="s">
        <v>87</v>
      </c>
      <c r="D50" s="90" t="s">
        <v>47</v>
      </c>
      <c r="E50" s="87">
        <v>41</v>
      </c>
      <c r="F50" s="87"/>
      <c r="G50" s="89">
        <f t="shared" si="11"/>
        <v>30.315999999999999</v>
      </c>
      <c r="H50" s="89">
        <v>0</v>
      </c>
      <c r="I50" s="89">
        <v>0</v>
      </c>
      <c r="J50" s="89">
        <v>30.315999999999999</v>
      </c>
      <c r="K50" s="89">
        <v>1275.3499999999999</v>
      </c>
      <c r="L50" s="89">
        <f t="shared" si="12"/>
        <v>30.315999999999999</v>
      </c>
      <c r="M50" s="89">
        <v>1275.3499999999999</v>
      </c>
      <c r="N50" s="91">
        <f t="shared" si="13"/>
        <v>2.3770729603638217E-2</v>
      </c>
      <c r="O50" s="104">
        <v>98.1</v>
      </c>
      <c r="P50" s="93">
        <f t="shared" si="14"/>
        <v>2.331908574116909</v>
      </c>
      <c r="Q50" s="93">
        <f t="shared" si="15"/>
        <v>1426.2437762182929</v>
      </c>
      <c r="R50" s="94">
        <f t="shared" si="16"/>
        <v>139.91451444701451</v>
      </c>
    </row>
    <row r="51" spans="1:18" ht="12" customHeight="1" x14ac:dyDescent="0.2">
      <c r="A51" s="631"/>
      <c r="B51" s="246">
        <v>43</v>
      </c>
      <c r="C51" s="240" t="s">
        <v>57</v>
      </c>
      <c r="D51" s="88" t="s">
        <v>47</v>
      </c>
      <c r="E51" s="87">
        <v>10</v>
      </c>
      <c r="F51" s="87">
        <v>1973</v>
      </c>
      <c r="G51" s="89">
        <f t="shared" si="11"/>
        <v>19.044</v>
      </c>
      <c r="H51" s="89">
        <v>0</v>
      </c>
      <c r="I51" s="89">
        <v>0</v>
      </c>
      <c r="J51" s="89">
        <v>19.044</v>
      </c>
      <c r="K51" s="89">
        <v>796.55</v>
      </c>
      <c r="L51" s="89">
        <f t="shared" si="12"/>
        <v>19.044</v>
      </c>
      <c r="M51" s="89">
        <v>796.55</v>
      </c>
      <c r="N51" s="91">
        <f t="shared" si="13"/>
        <v>2.3908103697194153E-2</v>
      </c>
      <c r="O51" s="104">
        <v>98.1</v>
      </c>
      <c r="P51" s="93">
        <f t="shared" si="14"/>
        <v>2.3453849726947462</v>
      </c>
      <c r="Q51" s="93">
        <f t="shared" si="15"/>
        <v>1434.4862218316491</v>
      </c>
      <c r="R51" s="94">
        <f t="shared" si="16"/>
        <v>140.72309836168478</v>
      </c>
    </row>
    <row r="52" spans="1:18" s="24" customFormat="1" ht="12" customHeight="1" thickBot="1" x14ac:dyDescent="0.25">
      <c r="A52" s="632"/>
      <c r="B52" s="288">
        <v>44</v>
      </c>
      <c r="C52" s="244" t="s">
        <v>68</v>
      </c>
      <c r="D52" s="108" t="s">
        <v>47</v>
      </c>
      <c r="E52" s="106">
        <v>7</v>
      </c>
      <c r="F52" s="106">
        <v>1984</v>
      </c>
      <c r="G52" s="107">
        <f t="shared" si="11"/>
        <v>7.2770000000000001</v>
      </c>
      <c r="H52" s="107">
        <v>0</v>
      </c>
      <c r="I52" s="107">
        <v>0</v>
      </c>
      <c r="J52" s="107">
        <v>7.2770000000000001</v>
      </c>
      <c r="K52" s="107">
        <v>300.69</v>
      </c>
      <c r="L52" s="107">
        <f t="shared" si="12"/>
        <v>7.2770000000000001</v>
      </c>
      <c r="M52" s="107">
        <v>300.69</v>
      </c>
      <c r="N52" s="109">
        <f t="shared" si="13"/>
        <v>2.4201004356646381E-2</v>
      </c>
      <c r="O52" s="179">
        <v>98.1</v>
      </c>
      <c r="P52" s="110">
        <f t="shared" si="14"/>
        <v>2.3741185273870098</v>
      </c>
      <c r="Q52" s="381">
        <f t="shared" si="15"/>
        <v>1452.0602613987828</v>
      </c>
      <c r="R52" s="111">
        <f t="shared" si="16"/>
        <v>142.44711164322058</v>
      </c>
    </row>
    <row r="53" spans="1:18" ht="12" customHeight="1" x14ac:dyDescent="0.2">
      <c r="A53" s="588" t="s">
        <v>84</v>
      </c>
      <c r="B53" s="305">
        <v>45</v>
      </c>
      <c r="C53" s="249" t="s">
        <v>77</v>
      </c>
      <c r="D53" s="114" t="s">
        <v>47</v>
      </c>
      <c r="E53" s="43">
        <v>14</v>
      </c>
      <c r="F53" s="43">
        <v>1966</v>
      </c>
      <c r="G53" s="113">
        <f t="shared" si="11"/>
        <v>12.269</v>
      </c>
      <c r="H53" s="113">
        <v>0</v>
      </c>
      <c r="I53" s="113">
        <v>0</v>
      </c>
      <c r="J53" s="113">
        <v>12.269</v>
      </c>
      <c r="K53" s="113">
        <v>487.55</v>
      </c>
      <c r="L53" s="113">
        <f t="shared" si="12"/>
        <v>12.269</v>
      </c>
      <c r="M53" s="113">
        <v>487.55</v>
      </c>
      <c r="N53" s="115">
        <f t="shared" si="13"/>
        <v>2.5164598502717669E-2</v>
      </c>
      <c r="O53" s="307">
        <v>98.1</v>
      </c>
      <c r="P53" s="116">
        <f t="shared" si="14"/>
        <v>2.468647113116603</v>
      </c>
      <c r="Q53" s="116">
        <f t="shared" si="15"/>
        <v>1509.8759101630601</v>
      </c>
      <c r="R53" s="117">
        <f t="shared" si="16"/>
        <v>148.11882678699618</v>
      </c>
    </row>
    <row r="54" spans="1:18" ht="12" customHeight="1" x14ac:dyDescent="0.2">
      <c r="A54" s="589"/>
      <c r="B54" s="256">
        <v>46</v>
      </c>
      <c r="C54" s="250" t="s">
        <v>75</v>
      </c>
      <c r="D54" s="44" t="s">
        <v>47</v>
      </c>
      <c r="E54" s="45">
        <v>8</v>
      </c>
      <c r="F54" s="45">
        <v>1966</v>
      </c>
      <c r="G54" s="46">
        <f t="shared" si="11"/>
        <v>9.3800000000000008</v>
      </c>
      <c r="H54" s="46">
        <v>0</v>
      </c>
      <c r="I54" s="46">
        <v>0</v>
      </c>
      <c r="J54" s="46">
        <v>9.3800000000000008</v>
      </c>
      <c r="K54" s="46">
        <v>350.82</v>
      </c>
      <c r="L54" s="46">
        <f t="shared" si="12"/>
        <v>9.3800000000000008</v>
      </c>
      <c r="M54" s="46">
        <v>350.82</v>
      </c>
      <c r="N54" s="47">
        <f t="shared" si="13"/>
        <v>2.6737358189384872E-2</v>
      </c>
      <c r="O54" s="48">
        <v>98.1</v>
      </c>
      <c r="P54" s="49">
        <f t="shared" si="14"/>
        <v>2.6229348383786557</v>
      </c>
      <c r="Q54" s="49">
        <f t="shared" si="15"/>
        <v>1604.2414913630923</v>
      </c>
      <c r="R54" s="51">
        <f t="shared" si="16"/>
        <v>157.37609030271935</v>
      </c>
    </row>
    <row r="55" spans="1:18" ht="12" customHeight="1" x14ac:dyDescent="0.2">
      <c r="A55" s="589"/>
      <c r="B55" s="256">
        <v>47</v>
      </c>
      <c r="C55" s="250" t="s">
        <v>78</v>
      </c>
      <c r="D55" s="44" t="s">
        <v>47</v>
      </c>
      <c r="E55" s="45">
        <v>12</v>
      </c>
      <c r="F55" s="45">
        <v>1984</v>
      </c>
      <c r="G55" s="46">
        <f t="shared" si="11"/>
        <v>11.212</v>
      </c>
      <c r="H55" s="46">
        <v>0</v>
      </c>
      <c r="I55" s="46">
        <v>0</v>
      </c>
      <c r="J55" s="46">
        <v>11.212</v>
      </c>
      <c r="K55" s="46">
        <v>415.39</v>
      </c>
      <c r="L55" s="46">
        <f t="shared" si="12"/>
        <v>11.212</v>
      </c>
      <c r="M55" s="46">
        <v>415.39</v>
      </c>
      <c r="N55" s="47">
        <f t="shared" si="13"/>
        <v>2.6991501962011603E-2</v>
      </c>
      <c r="O55" s="48">
        <v>98.1</v>
      </c>
      <c r="P55" s="49">
        <f t="shared" si="14"/>
        <v>2.6478663424733382</v>
      </c>
      <c r="Q55" s="49">
        <f t="shared" si="15"/>
        <v>1619.4901177206962</v>
      </c>
      <c r="R55" s="51">
        <f t="shared" si="16"/>
        <v>158.87198054840027</v>
      </c>
    </row>
    <row r="56" spans="1:18" ht="13.5" customHeight="1" x14ac:dyDescent="0.2">
      <c r="A56" s="589"/>
      <c r="B56" s="256">
        <v>48</v>
      </c>
      <c r="C56" s="250" t="s">
        <v>61</v>
      </c>
      <c r="D56" s="44" t="s">
        <v>47</v>
      </c>
      <c r="E56" s="45">
        <v>7</v>
      </c>
      <c r="F56" s="45"/>
      <c r="G56" s="46">
        <f t="shared" si="11"/>
        <v>11.056000000000001</v>
      </c>
      <c r="H56" s="44">
        <v>0</v>
      </c>
      <c r="I56" s="46">
        <v>0.88400000000000001</v>
      </c>
      <c r="J56" s="46">
        <v>10.172000000000001</v>
      </c>
      <c r="K56" s="44">
        <v>374.68</v>
      </c>
      <c r="L56" s="46">
        <f t="shared" si="12"/>
        <v>10.172000000000001</v>
      </c>
      <c r="M56" s="44">
        <v>374.68</v>
      </c>
      <c r="N56" s="47">
        <f t="shared" si="13"/>
        <v>2.7148500053378884E-2</v>
      </c>
      <c r="O56" s="48">
        <v>98.1</v>
      </c>
      <c r="P56" s="49">
        <f t="shared" si="14"/>
        <v>2.6632678552364681</v>
      </c>
      <c r="Q56" s="49">
        <f t="shared" si="15"/>
        <v>1628.9100032027332</v>
      </c>
      <c r="R56" s="51">
        <f t="shared" si="16"/>
        <v>159.79607131418811</v>
      </c>
    </row>
    <row r="57" spans="1:18" ht="12" customHeight="1" x14ac:dyDescent="0.2">
      <c r="A57" s="589"/>
      <c r="B57" s="256">
        <v>49</v>
      </c>
      <c r="C57" s="251" t="s">
        <v>70</v>
      </c>
      <c r="D57" s="50" t="s">
        <v>47</v>
      </c>
      <c r="E57" s="45">
        <v>7</v>
      </c>
      <c r="F57" s="45"/>
      <c r="G57" s="46">
        <f t="shared" si="11"/>
        <v>9.2810000000000006</v>
      </c>
      <c r="H57" s="44">
        <v>0</v>
      </c>
      <c r="I57" s="44">
        <v>0</v>
      </c>
      <c r="J57" s="46">
        <v>9.2810000000000006</v>
      </c>
      <c r="K57" s="44">
        <v>341.47</v>
      </c>
      <c r="L57" s="46">
        <f t="shared" si="12"/>
        <v>9.2810000000000006</v>
      </c>
      <c r="M57" s="44">
        <v>341.47</v>
      </c>
      <c r="N57" s="47">
        <f t="shared" si="13"/>
        <v>2.717954725158872E-2</v>
      </c>
      <c r="O57" s="48">
        <v>98.1</v>
      </c>
      <c r="P57" s="49">
        <f t="shared" si="14"/>
        <v>2.6663135853808533</v>
      </c>
      <c r="Q57" s="49">
        <f t="shared" si="15"/>
        <v>1630.7728350953232</v>
      </c>
      <c r="R57" s="51">
        <f t="shared" si="16"/>
        <v>159.97881512285119</v>
      </c>
    </row>
    <row r="58" spans="1:18" ht="12" customHeight="1" x14ac:dyDescent="0.2">
      <c r="A58" s="589"/>
      <c r="B58" s="256">
        <v>50</v>
      </c>
      <c r="C58" s="251" t="s">
        <v>74</v>
      </c>
      <c r="D58" s="50" t="s">
        <v>47</v>
      </c>
      <c r="E58" s="45">
        <v>7</v>
      </c>
      <c r="F58" s="45"/>
      <c r="G58" s="46">
        <f t="shared" si="11"/>
        <v>8.4410000000000007</v>
      </c>
      <c r="H58" s="44">
        <v>0</v>
      </c>
      <c r="I58" s="44">
        <v>0</v>
      </c>
      <c r="J58" s="46">
        <v>8.4410000000000007</v>
      </c>
      <c r="K58" s="44">
        <v>308.89</v>
      </c>
      <c r="L58" s="46">
        <f t="shared" si="12"/>
        <v>8.4410000000000007</v>
      </c>
      <c r="M58" s="44">
        <v>308.89</v>
      </c>
      <c r="N58" s="47">
        <f t="shared" si="13"/>
        <v>2.7326880119136265E-2</v>
      </c>
      <c r="O58" s="48">
        <v>98.1</v>
      </c>
      <c r="P58" s="49">
        <f t="shared" si="14"/>
        <v>2.6807669396872673</v>
      </c>
      <c r="Q58" s="49">
        <f t="shared" si="15"/>
        <v>1639.612807148176</v>
      </c>
      <c r="R58" s="51">
        <f t="shared" si="16"/>
        <v>160.84601638123607</v>
      </c>
    </row>
    <row r="59" spans="1:18" ht="14.25" customHeight="1" x14ac:dyDescent="0.2">
      <c r="A59" s="589"/>
      <c r="B59" s="256">
        <v>51</v>
      </c>
      <c r="C59" s="251" t="s">
        <v>56</v>
      </c>
      <c r="D59" s="50" t="s">
        <v>47</v>
      </c>
      <c r="E59" s="45">
        <v>11</v>
      </c>
      <c r="F59" s="45"/>
      <c r="G59" s="46">
        <f t="shared" si="11"/>
        <v>18.635000000000002</v>
      </c>
      <c r="H59" s="44">
        <v>0</v>
      </c>
      <c r="I59" s="44">
        <v>0</v>
      </c>
      <c r="J59" s="46">
        <v>18.635000000000002</v>
      </c>
      <c r="K59" s="44">
        <v>669.02</v>
      </c>
      <c r="L59" s="46">
        <f t="shared" si="12"/>
        <v>18.635000000000002</v>
      </c>
      <c r="M59" s="44">
        <v>669.02</v>
      </c>
      <c r="N59" s="47">
        <f t="shared" si="13"/>
        <v>2.7854174763086308E-2</v>
      </c>
      <c r="O59" s="48">
        <v>98.1</v>
      </c>
      <c r="P59" s="49">
        <f t="shared" si="14"/>
        <v>2.7324945442587665</v>
      </c>
      <c r="Q59" s="49">
        <f t="shared" si="15"/>
        <v>1671.2504857851784</v>
      </c>
      <c r="R59" s="51">
        <f t="shared" si="16"/>
        <v>163.949672655526</v>
      </c>
    </row>
    <row r="60" spans="1:18" ht="13.5" customHeight="1" x14ac:dyDescent="0.2">
      <c r="A60" s="589"/>
      <c r="B60" s="256">
        <v>52</v>
      </c>
      <c r="C60" s="251" t="s">
        <v>100</v>
      </c>
      <c r="D60" s="50" t="s">
        <v>47</v>
      </c>
      <c r="E60" s="45">
        <v>6</v>
      </c>
      <c r="F60" s="45"/>
      <c r="G60" s="46">
        <f t="shared" si="11"/>
        <v>6.1749999999999998</v>
      </c>
      <c r="H60" s="44">
        <v>0</v>
      </c>
      <c r="I60" s="44">
        <v>0</v>
      </c>
      <c r="J60" s="46">
        <v>6.1749999999999998</v>
      </c>
      <c r="K60" s="44">
        <v>220.29</v>
      </c>
      <c r="L60" s="46">
        <f t="shared" si="12"/>
        <v>6.1749999999999998</v>
      </c>
      <c r="M60" s="44">
        <v>220.29</v>
      </c>
      <c r="N60" s="47">
        <f t="shared" si="13"/>
        <v>2.8031231558400291E-2</v>
      </c>
      <c r="O60" s="48">
        <v>98.1</v>
      </c>
      <c r="P60" s="49">
        <f t="shared" si="14"/>
        <v>2.7498638158790683</v>
      </c>
      <c r="Q60" s="49">
        <f t="shared" si="15"/>
        <v>1681.8738935040174</v>
      </c>
      <c r="R60" s="51">
        <f t="shared" si="16"/>
        <v>164.99182895274407</v>
      </c>
    </row>
    <row r="61" spans="1:18" ht="13.5" customHeight="1" x14ac:dyDescent="0.2">
      <c r="A61" s="589"/>
      <c r="B61" s="256">
        <v>53</v>
      </c>
      <c r="C61" s="252" t="s">
        <v>67</v>
      </c>
      <c r="D61" s="50" t="s">
        <v>47</v>
      </c>
      <c r="E61" s="209">
        <v>1</v>
      </c>
      <c r="F61" s="209"/>
      <c r="G61" s="46">
        <f t="shared" si="11"/>
        <v>1.7070000000000001</v>
      </c>
      <c r="H61" s="211">
        <v>0</v>
      </c>
      <c r="I61" s="211">
        <v>0</v>
      </c>
      <c r="J61" s="210">
        <v>1.7070000000000001</v>
      </c>
      <c r="K61" s="211">
        <v>60.09</v>
      </c>
      <c r="L61" s="210">
        <f t="shared" si="12"/>
        <v>1.7070000000000001</v>
      </c>
      <c r="M61" s="211">
        <v>60.09</v>
      </c>
      <c r="N61" s="212">
        <f t="shared" si="13"/>
        <v>2.8407388916625063E-2</v>
      </c>
      <c r="O61" s="48">
        <v>98.1</v>
      </c>
      <c r="P61" s="49">
        <f t="shared" si="14"/>
        <v>2.7867648527209186</v>
      </c>
      <c r="Q61" s="213">
        <f t="shared" si="15"/>
        <v>1704.4433349975036</v>
      </c>
      <c r="R61" s="51">
        <f t="shared" si="16"/>
        <v>167.20589116325507</v>
      </c>
    </row>
    <row r="62" spans="1:18" ht="13.5" customHeight="1" x14ac:dyDescent="0.2">
      <c r="A62" s="589"/>
      <c r="B62" s="256">
        <v>54</v>
      </c>
      <c r="C62" s="252" t="s">
        <v>102</v>
      </c>
      <c r="D62" s="50" t="s">
        <v>47</v>
      </c>
      <c r="E62" s="209">
        <v>12</v>
      </c>
      <c r="F62" s="209"/>
      <c r="G62" s="46">
        <f t="shared" si="11"/>
        <v>15.611000000000001</v>
      </c>
      <c r="H62" s="211">
        <v>0</v>
      </c>
      <c r="I62" s="211">
        <v>0</v>
      </c>
      <c r="J62" s="210">
        <v>15.611000000000001</v>
      </c>
      <c r="K62" s="211">
        <v>544.66</v>
      </c>
      <c r="L62" s="210">
        <f t="shared" si="12"/>
        <v>15.611000000000001</v>
      </c>
      <c r="M62" s="211">
        <v>544.66</v>
      </c>
      <c r="N62" s="212">
        <f t="shared" si="13"/>
        <v>2.8661917526530314E-2</v>
      </c>
      <c r="O62" s="48">
        <v>98.1</v>
      </c>
      <c r="P62" s="213">
        <f t="shared" si="14"/>
        <v>2.8117341093526238</v>
      </c>
      <c r="Q62" s="213">
        <f t="shared" si="15"/>
        <v>1719.715051591819</v>
      </c>
      <c r="R62" s="214">
        <f t="shared" si="16"/>
        <v>168.70404656115744</v>
      </c>
    </row>
    <row r="63" spans="1:18" ht="13.5" customHeight="1" x14ac:dyDescent="0.2">
      <c r="A63" s="589"/>
      <c r="B63" s="256">
        <v>55</v>
      </c>
      <c r="C63" s="252" t="s">
        <v>63</v>
      </c>
      <c r="D63" s="50" t="s">
        <v>47</v>
      </c>
      <c r="E63" s="209">
        <v>11</v>
      </c>
      <c r="F63" s="209"/>
      <c r="G63" s="46">
        <f t="shared" si="11"/>
        <v>20.2</v>
      </c>
      <c r="H63" s="211">
        <v>0</v>
      </c>
      <c r="I63" s="211">
        <v>0</v>
      </c>
      <c r="J63" s="210">
        <v>20.2</v>
      </c>
      <c r="K63" s="211">
        <v>687.63</v>
      </c>
      <c r="L63" s="210">
        <f t="shared" si="12"/>
        <v>20.2</v>
      </c>
      <c r="M63" s="211">
        <v>687.63</v>
      </c>
      <c r="N63" s="212">
        <f t="shared" si="13"/>
        <v>2.937626339746666E-2</v>
      </c>
      <c r="O63" s="48">
        <v>98.1</v>
      </c>
      <c r="P63" s="213">
        <f t="shared" si="14"/>
        <v>2.8818114392914791</v>
      </c>
      <c r="Q63" s="213">
        <f t="shared" si="15"/>
        <v>1762.5758038479994</v>
      </c>
      <c r="R63" s="214">
        <f t="shared" si="16"/>
        <v>172.90868635748873</v>
      </c>
    </row>
    <row r="64" spans="1:18" ht="13.5" customHeight="1" x14ac:dyDescent="0.2">
      <c r="A64" s="589"/>
      <c r="B64" s="256">
        <v>56</v>
      </c>
      <c r="C64" s="253" t="s">
        <v>65</v>
      </c>
      <c r="D64" s="44" t="s">
        <v>47</v>
      </c>
      <c r="E64" s="209">
        <v>6</v>
      </c>
      <c r="F64" s="209">
        <v>1971</v>
      </c>
      <c r="G64" s="46">
        <f t="shared" si="11"/>
        <v>9.6590000000000007</v>
      </c>
      <c r="H64" s="210">
        <v>0</v>
      </c>
      <c r="I64" s="210">
        <v>0</v>
      </c>
      <c r="J64" s="210">
        <v>9.6590000000000007</v>
      </c>
      <c r="K64" s="210">
        <v>328.45</v>
      </c>
      <c r="L64" s="210">
        <f t="shared" si="12"/>
        <v>9.6590000000000007</v>
      </c>
      <c r="M64" s="210">
        <v>328.45</v>
      </c>
      <c r="N64" s="212">
        <f t="shared" si="13"/>
        <v>2.9407824630841836E-2</v>
      </c>
      <c r="O64" s="48">
        <v>98.1</v>
      </c>
      <c r="P64" s="213">
        <f t="shared" si="14"/>
        <v>2.8849075962855841</v>
      </c>
      <c r="Q64" s="213">
        <f t="shared" si="15"/>
        <v>1764.4694778505102</v>
      </c>
      <c r="R64" s="214">
        <f t="shared" si="16"/>
        <v>173.09445577713504</v>
      </c>
    </row>
    <row r="65" spans="1:18" ht="12.75" customHeight="1" thickBot="1" x14ac:dyDescent="0.25">
      <c r="A65" s="590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11"/>
        <v>5.2679999999999998</v>
      </c>
      <c r="H65" s="54">
        <v>0</v>
      </c>
      <c r="I65" s="54">
        <v>0</v>
      </c>
      <c r="J65" s="54">
        <v>5.2679999999999998</v>
      </c>
      <c r="K65" s="54">
        <v>108.3</v>
      </c>
      <c r="L65" s="54">
        <f t="shared" si="12"/>
        <v>5.2679999999999998</v>
      </c>
      <c r="M65" s="54">
        <v>108.3</v>
      </c>
      <c r="N65" s="55">
        <f t="shared" si="13"/>
        <v>4.8642659279778393E-2</v>
      </c>
      <c r="O65" s="56">
        <v>98.1</v>
      </c>
      <c r="P65" s="57">
        <f t="shared" si="14"/>
        <v>4.7718448753462601</v>
      </c>
      <c r="Q65" s="57">
        <f t="shared" si="15"/>
        <v>2918.5595567867035</v>
      </c>
      <c r="R65" s="58">
        <f t="shared" si="16"/>
        <v>286.3106925207756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122.80918933542397</v>
      </c>
    </row>
  </sheetData>
  <sortState xmlns:xlrd2="http://schemas.microsoft.com/office/spreadsheetml/2017/richdata2" ref="B10:R65">
    <sortCondition ref="N10:N65"/>
  </sortState>
  <mergeCells count="23"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  <mergeCell ref="Q5:Q6"/>
    <mergeCell ref="R5:R6"/>
    <mergeCell ref="G5:J5"/>
    <mergeCell ref="K5:K6"/>
    <mergeCell ref="L5:L6"/>
    <mergeCell ref="M5:M6"/>
    <mergeCell ref="N5:N6"/>
    <mergeCell ref="O5:O6"/>
    <mergeCell ref="A9:A17"/>
    <mergeCell ref="A18:A27"/>
    <mergeCell ref="A28:A52"/>
    <mergeCell ref="A53:A65"/>
    <mergeCell ref="P5:P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BC3F-10B6-4448-A476-252EFEF7DD54}">
  <dimension ref="A1:V1048575"/>
  <sheetViews>
    <sheetView topLeftCell="B1" workbookViewId="0">
      <selection activeCell="Y15" sqref="Y15"/>
    </sheetView>
  </sheetViews>
  <sheetFormatPr defaultRowHeight="11.25" x14ac:dyDescent="0.2"/>
  <cols>
    <col min="1" max="1" width="15.5703125" style="1" customWidth="1"/>
    <col min="2" max="2" width="4.5703125" style="20" customWidth="1"/>
    <col min="3" max="3" width="21.7109375" style="26" customWidth="1"/>
    <col min="4" max="4" width="20.5703125" style="26" customWidth="1"/>
    <col min="5" max="5" width="6.28515625" style="20" customWidth="1"/>
    <col min="6" max="6" width="7.7109375" style="20" customWidth="1"/>
    <col min="7" max="7" width="6.42578125" style="1" customWidth="1"/>
    <col min="8" max="8" width="8.5703125" style="1" customWidth="1"/>
    <col min="9" max="9" width="8.85546875" style="1" customWidth="1"/>
    <col min="10" max="10" width="7.140625" style="24" customWidth="1"/>
    <col min="11" max="11" width="8.140625" style="1" customWidth="1"/>
    <col min="12" max="12" width="10.140625" style="1" customWidth="1"/>
    <col min="13" max="13" width="8.140625" style="1" customWidth="1"/>
    <col min="14" max="14" width="10.7109375" style="1" customWidth="1"/>
    <col min="15" max="15" width="10.140625" style="1" customWidth="1"/>
    <col min="16" max="16" width="10.5703125" style="1" customWidth="1"/>
    <col min="17" max="17" width="14.42578125" style="1" customWidth="1"/>
    <col min="18" max="18" width="13.42578125" style="1" customWidth="1"/>
    <col min="19" max="16384" width="9.140625" style="1"/>
  </cols>
  <sheetData>
    <row r="1" spans="1:18" ht="18" customHeight="1" thickBot="1" x14ac:dyDescent="0.25">
      <c r="A1" s="609" t="s">
        <v>0</v>
      </c>
      <c r="B1" s="609"/>
      <c r="C1" s="609"/>
      <c r="D1" s="609"/>
      <c r="E1" s="609"/>
      <c r="F1" s="610"/>
      <c r="G1" s="610"/>
    </row>
    <row r="2" spans="1:18" s="3" customFormat="1" ht="16.5" customHeight="1" thickBot="1" x14ac:dyDescent="0.3">
      <c r="A2" s="611" t="s">
        <v>115</v>
      </c>
      <c r="B2" s="611"/>
      <c r="C2" s="611"/>
      <c r="D2" s="611"/>
      <c r="E2" s="611"/>
      <c r="F2" s="612"/>
      <c r="G2" s="155">
        <v>2.9</v>
      </c>
      <c r="H2" s="2" t="s">
        <v>1</v>
      </c>
      <c r="J2" s="119"/>
    </row>
    <row r="3" spans="1:18" ht="18.75" customHeight="1" thickBot="1" x14ac:dyDescent="0.25">
      <c r="A3" s="613" t="s">
        <v>116</v>
      </c>
      <c r="B3" s="613"/>
      <c r="C3" s="613"/>
      <c r="D3" s="613"/>
      <c r="E3" s="613"/>
      <c r="F3" s="613"/>
      <c r="G3" s="4">
        <v>468.1</v>
      </c>
      <c r="H3" s="5"/>
      <c r="I3" s="5"/>
      <c r="J3" s="120"/>
      <c r="K3" s="5"/>
      <c r="L3" s="5"/>
      <c r="M3" s="5"/>
      <c r="N3" s="5"/>
      <c r="O3" s="5"/>
    </row>
    <row r="4" spans="1:18" ht="19.5" customHeight="1" thickBot="1" x14ac:dyDescent="0.25">
      <c r="A4" s="614" t="s">
        <v>117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"/>
      <c r="R4" s="118"/>
    </row>
    <row r="5" spans="1:18" ht="12.75" customHeight="1" x14ac:dyDescent="0.2">
      <c r="A5" s="615" t="s">
        <v>2</v>
      </c>
      <c r="B5" s="618" t="s">
        <v>3</v>
      </c>
      <c r="C5" s="602" t="s">
        <v>4</v>
      </c>
      <c r="D5" s="602" t="s">
        <v>5</v>
      </c>
      <c r="E5" s="602" t="s">
        <v>6</v>
      </c>
      <c r="F5" s="602" t="s">
        <v>7</v>
      </c>
      <c r="G5" s="606" t="s">
        <v>8</v>
      </c>
      <c r="H5" s="607"/>
      <c r="I5" s="607"/>
      <c r="J5" s="608"/>
      <c r="K5" s="602" t="s">
        <v>9</v>
      </c>
      <c r="L5" s="602" t="s">
        <v>10</v>
      </c>
      <c r="M5" s="602" t="s">
        <v>11</v>
      </c>
      <c r="N5" s="602" t="s">
        <v>12</v>
      </c>
      <c r="O5" s="602" t="s">
        <v>13</v>
      </c>
      <c r="P5" s="600" t="s">
        <v>14</v>
      </c>
      <c r="Q5" s="602" t="s">
        <v>15</v>
      </c>
      <c r="R5" s="604" t="s">
        <v>16</v>
      </c>
    </row>
    <row r="6" spans="1:18" s="8" customFormat="1" ht="45" x14ac:dyDescent="0.25">
      <c r="A6" s="616"/>
      <c r="B6" s="619"/>
      <c r="C6" s="621"/>
      <c r="D6" s="621"/>
      <c r="E6" s="603"/>
      <c r="F6" s="603"/>
      <c r="G6" s="7" t="s">
        <v>17</v>
      </c>
      <c r="H6" s="7" t="s">
        <v>18</v>
      </c>
      <c r="I6" s="7" t="s">
        <v>19</v>
      </c>
      <c r="J6" s="121" t="s">
        <v>20</v>
      </c>
      <c r="K6" s="603"/>
      <c r="L6" s="603"/>
      <c r="M6" s="603"/>
      <c r="N6" s="603"/>
      <c r="O6" s="603"/>
      <c r="P6" s="601"/>
      <c r="Q6" s="603"/>
      <c r="R6" s="605"/>
    </row>
    <row r="7" spans="1:18" s="12" customFormat="1" ht="22.5" customHeight="1" x14ac:dyDescent="0.25">
      <c r="A7" s="617"/>
      <c r="B7" s="620"/>
      <c r="C7" s="603"/>
      <c r="D7" s="603"/>
      <c r="E7" s="9" t="s">
        <v>21</v>
      </c>
      <c r="F7" s="9" t="s">
        <v>22</v>
      </c>
      <c r="G7" s="9" t="s">
        <v>23</v>
      </c>
      <c r="H7" s="9" t="s">
        <v>23</v>
      </c>
      <c r="I7" s="9" t="s">
        <v>23</v>
      </c>
      <c r="J7" s="122" t="s">
        <v>23</v>
      </c>
      <c r="K7" s="9" t="s">
        <v>24</v>
      </c>
      <c r="L7" s="9" t="s">
        <v>23</v>
      </c>
      <c r="M7" s="9" t="s">
        <v>24</v>
      </c>
      <c r="N7" s="9" t="s">
        <v>25</v>
      </c>
      <c r="O7" s="9" t="s">
        <v>26</v>
      </c>
      <c r="P7" s="9" t="s">
        <v>27</v>
      </c>
      <c r="Q7" s="10" t="s">
        <v>28</v>
      </c>
      <c r="R7" s="11" t="s">
        <v>29</v>
      </c>
    </row>
    <row r="8" spans="1:18" s="12" customFormat="1" ht="18.75" customHeight="1" thickBot="1" x14ac:dyDescent="0.3">
      <c r="A8" s="13">
        <v>1</v>
      </c>
      <c r="B8" s="35">
        <v>2</v>
      </c>
      <c r="C8" s="27">
        <v>3</v>
      </c>
      <c r="D8" s="27"/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23">
        <v>9</v>
      </c>
      <c r="K8" s="14">
        <v>10</v>
      </c>
      <c r="L8" s="14">
        <v>11</v>
      </c>
      <c r="M8" s="27">
        <v>12</v>
      </c>
      <c r="N8" s="14">
        <v>13</v>
      </c>
      <c r="O8" s="14">
        <v>14</v>
      </c>
      <c r="P8" s="15">
        <v>15</v>
      </c>
      <c r="Q8" s="27">
        <v>16</v>
      </c>
      <c r="R8" s="16">
        <v>17</v>
      </c>
    </row>
    <row r="9" spans="1:18" ht="22.5" customHeight="1" x14ac:dyDescent="0.2">
      <c r="A9" s="597" t="s">
        <v>81</v>
      </c>
      <c r="B9" s="363">
        <v>1</v>
      </c>
      <c r="C9" s="361" t="s">
        <v>41</v>
      </c>
      <c r="D9" s="156" t="s">
        <v>31</v>
      </c>
      <c r="E9" s="157">
        <v>75</v>
      </c>
      <c r="F9" s="157">
        <v>1990</v>
      </c>
      <c r="G9" s="62">
        <f t="shared" ref="G9" si="0">H9+I9+J9</f>
        <v>33.335000000000001</v>
      </c>
      <c r="H9" s="62">
        <v>3.7229999999999999</v>
      </c>
      <c r="I9" s="62">
        <v>10.355</v>
      </c>
      <c r="J9" s="62">
        <v>19.257000000000001</v>
      </c>
      <c r="K9" s="62">
        <v>3530.28</v>
      </c>
      <c r="L9" s="62">
        <f t="shared" ref="L9:L40" si="1">J9</f>
        <v>19.257000000000001</v>
      </c>
      <c r="M9" s="62">
        <v>3530.28</v>
      </c>
      <c r="N9" s="64">
        <f t="shared" ref="N9" si="2">L9/M9</f>
        <v>5.4548081172031684E-3</v>
      </c>
      <c r="O9" s="82">
        <v>98.1</v>
      </c>
      <c r="P9" s="65">
        <f t="shared" ref="P9" si="3">N9*O9</f>
        <v>0.53511667629763082</v>
      </c>
      <c r="Q9" s="65">
        <f t="shared" ref="Q9" si="4">N9*60*1000</f>
        <v>327.28848703219012</v>
      </c>
      <c r="R9" s="66">
        <f t="shared" ref="R9" si="5">Q9*O9/1000</f>
        <v>32.107000577857846</v>
      </c>
    </row>
    <row r="10" spans="1:18" ht="21.75" customHeight="1" x14ac:dyDescent="0.2">
      <c r="A10" s="598"/>
      <c r="B10" s="364">
        <v>2</v>
      </c>
      <c r="C10" s="259" t="s">
        <v>32</v>
      </c>
      <c r="D10" s="73" t="s">
        <v>31</v>
      </c>
      <c r="E10" s="68">
        <v>85</v>
      </c>
      <c r="F10" s="68">
        <v>1969</v>
      </c>
      <c r="G10" s="69">
        <f t="shared" ref="G10:G41" si="6">H10+I10+J10</f>
        <v>26.135999999999999</v>
      </c>
      <c r="H10" s="69">
        <v>0</v>
      </c>
      <c r="I10" s="69">
        <v>0</v>
      </c>
      <c r="J10" s="69">
        <v>26.135999999999999</v>
      </c>
      <c r="K10" s="69">
        <v>3845.22</v>
      </c>
      <c r="L10" s="69">
        <f t="shared" si="1"/>
        <v>26.135999999999999</v>
      </c>
      <c r="M10" s="69">
        <v>3845.22</v>
      </c>
      <c r="N10" s="70">
        <f t="shared" ref="N10:N41" si="7">L10/M10</f>
        <v>6.7970103141042643E-3</v>
      </c>
      <c r="O10" s="84">
        <v>98.1</v>
      </c>
      <c r="P10" s="71">
        <f t="shared" ref="P10:P41" si="8">N10*O10</f>
        <v>0.66678671181362825</v>
      </c>
      <c r="Q10" s="71">
        <f t="shared" ref="Q10:Q41" si="9">N10*60*1000</f>
        <v>407.82061884625585</v>
      </c>
      <c r="R10" s="72">
        <f t="shared" ref="R10:R41" si="10">Q10*O10/1000</f>
        <v>40.007202708817701</v>
      </c>
    </row>
    <row r="11" spans="1:18" ht="21" customHeight="1" x14ac:dyDescent="0.2">
      <c r="A11" s="598"/>
      <c r="B11" s="364">
        <v>3</v>
      </c>
      <c r="C11" s="362" t="s">
        <v>45</v>
      </c>
      <c r="D11" s="168" t="s">
        <v>31</v>
      </c>
      <c r="E11" s="68">
        <v>18</v>
      </c>
      <c r="F11" s="68"/>
      <c r="G11" s="69">
        <f t="shared" si="6"/>
        <v>9.5030000000000001</v>
      </c>
      <c r="H11" s="67">
        <v>0</v>
      </c>
      <c r="I11" s="67">
        <v>0</v>
      </c>
      <c r="J11" s="69">
        <v>9.5030000000000001</v>
      </c>
      <c r="K11" s="67">
        <v>1390.81</v>
      </c>
      <c r="L11" s="69">
        <f t="shared" si="1"/>
        <v>9.5030000000000001</v>
      </c>
      <c r="M11" s="67">
        <v>1390.81</v>
      </c>
      <c r="N11" s="70">
        <f t="shared" si="7"/>
        <v>6.8327089969154667E-3</v>
      </c>
      <c r="O11" s="84">
        <v>98.1</v>
      </c>
      <c r="P11" s="71">
        <f t="shared" si="8"/>
        <v>0.67028875259740728</v>
      </c>
      <c r="Q11" s="71">
        <f t="shared" si="9"/>
        <v>409.96253981492805</v>
      </c>
      <c r="R11" s="72">
        <f t="shared" si="10"/>
        <v>40.217325155844442</v>
      </c>
    </row>
    <row r="12" spans="1:18" ht="22.5" customHeight="1" x14ac:dyDescent="0.2">
      <c r="A12" s="598"/>
      <c r="B12" s="365">
        <v>4</v>
      </c>
      <c r="C12" s="275" t="s">
        <v>33</v>
      </c>
      <c r="D12" s="67" t="s">
        <v>31</v>
      </c>
      <c r="E12" s="68">
        <v>55</v>
      </c>
      <c r="F12" s="68">
        <v>1966</v>
      </c>
      <c r="G12" s="69">
        <f t="shared" si="6"/>
        <v>17.931000000000001</v>
      </c>
      <c r="H12" s="69">
        <v>0</v>
      </c>
      <c r="I12" s="69">
        <v>0</v>
      </c>
      <c r="J12" s="69">
        <v>17.931000000000001</v>
      </c>
      <c r="K12" s="69">
        <v>2582.04</v>
      </c>
      <c r="L12" s="69">
        <f t="shared" si="1"/>
        <v>17.931000000000001</v>
      </c>
      <c r="M12" s="69">
        <v>2582.04</v>
      </c>
      <c r="N12" s="70">
        <f t="shared" si="7"/>
        <v>6.9445089928893439E-3</v>
      </c>
      <c r="O12" s="84">
        <v>98.1</v>
      </c>
      <c r="P12" s="71">
        <f t="shared" si="8"/>
        <v>0.68125633220244464</v>
      </c>
      <c r="Q12" s="71">
        <f t="shared" si="9"/>
        <v>416.67053957336066</v>
      </c>
      <c r="R12" s="72">
        <f t="shared" si="10"/>
        <v>40.875379932146679</v>
      </c>
    </row>
    <row r="13" spans="1:18" ht="20.25" customHeight="1" x14ac:dyDescent="0.2">
      <c r="A13" s="598"/>
      <c r="B13" s="364">
        <v>5</v>
      </c>
      <c r="C13" s="275" t="s">
        <v>30</v>
      </c>
      <c r="D13" s="67" t="s">
        <v>31</v>
      </c>
      <c r="E13" s="68">
        <v>19</v>
      </c>
      <c r="F13" s="68">
        <v>1986</v>
      </c>
      <c r="G13" s="69">
        <f t="shared" si="6"/>
        <v>8.6739999999999995</v>
      </c>
      <c r="H13" s="69">
        <v>0</v>
      </c>
      <c r="I13" s="69">
        <v>0</v>
      </c>
      <c r="J13" s="69">
        <v>8.6739999999999995</v>
      </c>
      <c r="K13" s="69">
        <v>1120.5999999999999</v>
      </c>
      <c r="L13" s="69">
        <f t="shared" si="1"/>
        <v>8.6739999999999995</v>
      </c>
      <c r="M13" s="69">
        <v>1120.5999999999999</v>
      </c>
      <c r="N13" s="70">
        <f t="shared" si="7"/>
        <v>7.7404961627699446E-3</v>
      </c>
      <c r="O13" s="84">
        <v>98.1</v>
      </c>
      <c r="P13" s="71">
        <f t="shared" si="8"/>
        <v>0.75934267356773155</v>
      </c>
      <c r="Q13" s="71">
        <f t="shared" si="9"/>
        <v>464.42976976619667</v>
      </c>
      <c r="R13" s="72">
        <f t="shared" si="10"/>
        <v>45.560560414063893</v>
      </c>
    </row>
    <row r="14" spans="1:18" ht="20.25" customHeight="1" x14ac:dyDescent="0.2">
      <c r="A14" s="598"/>
      <c r="B14" s="364">
        <v>6</v>
      </c>
      <c r="C14" s="275" t="s">
        <v>44</v>
      </c>
      <c r="D14" s="67" t="s">
        <v>31</v>
      </c>
      <c r="E14" s="68">
        <v>50</v>
      </c>
      <c r="F14" s="68">
        <v>1973</v>
      </c>
      <c r="G14" s="69">
        <f t="shared" si="6"/>
        <v>20.314</v>
      </c>
      <c r="H14" s="69">
        <v>0</v>
      </c>
      <c r="I14" s="69">
        <v>0</v>
      </c>
      <c r="J14" s="69">
        <v>20.314</v>
      </c>
      <c r="K14" s="69">
        <v>2549.87</v>
      </c>
      <c r="L14" s="69">
        <f t="shared" si="1"/>
        <v>20.314</v>
      </c>
      <c r="M14" s="69">
        <v>2549.87</v>
      </c>
      <c r="N14" s="70">
        <f t="shared" si="7"/>
        <v>7.9666806543078669E-3</v>
      </c>
      <c r="O14" s="84">
        <v>98.1</v>
      </c>
      <c r="P14" s="71">
        <f t="shared" si="8"/>
        <v>0.78153137218760171</v>
      </c>
      <c r="Q14" s="71">
        <f t="shared" si="9"/>
        <v>478.00083925847201</v>
      </c>
      <c r="R14" s="72">
        <f t="shared" si="10"/>
        <v>46.891882331256099</v>
      </c>
    </row>
    <row r="15" spans="1:18" ht="19.5" customHeight="1" x14ac:dyDescent="0.2">
      <c r="A15" s="598"/>
      <c r="B15" s="370">
        <v>7</v>
      </c>
      <c r="C15" s="314" t="s">
        <v>34</v>
      </c>
      <c r="D15" s="270" t="s">
        <v>31</v>
      </c>
      <c r="E15" s="268">
        <v>47</v>
      </c>
      <c r="F15" s="268">
        <v>1964</v>
      </c>
      <c r="G15" s="269">
        <f t="shared" si="6"/>
        <v>16.695999999999998</v>
      </c>
      <c r="H15" s="269">
        <v>0</v>
      </c>
      <c r="I15" s="269">
        <v>4.8000000000000001E-2</v>
      </c>
      <c r="J15" s="269">
        <f>16.153+0.495</f>
        <v>16.648</v>
      </c>
      <c r="K15" s="269">
        <v>2012.08</v>
      </c>
      <c r="L15" s="269">
        <f t="shared" si="1"/>
        <v>16.648</v>
      </c>
      <c r="M15" s="269">
        <v>2012.08</v>
      </c>
      <c r="N15" s="271">
        <f t="shared" si="7"/>
        <v>8.2740248896664148E-3</v>
      </c>
      <c r="O15" s="272">
        <v>98.1</v>
      </c>
      <c r="P15" s="273">
        <f t="shared" si="8"/>
        <v>0.81168184167627522</v>
      </c>
      <c r="Q15" s="273">
        <f t="shared" si="9"/>
        <v>496.44149337998488</v>
      </c>
      <c r="R15" s="274">
        <f t="shared" si="10"/>
        <v>48.700910500576519</v>
      </c>
    </row>
    <row r="16" spans="1:18" ht="18" customHeight="1" x14ac:dyDescent="0.2">
      <c r="A16" s="598"/>
      <c r="B16" s="364">
        <v>8</v>
      </c>
      <c r="C16" s="259" t="s">
        <v>50</v>
      </c>
      <c r="D16" s="67" t="s">
        <v>31</v>
      </c>
      <c r="E16" s="68">
        <v>6</v>
      </c>
      <c r="F16" s="68"/>
      <c r="G16" s="69">
        <f t="shared" si="6"/>
        <v>2.254</v>
      </c>
      <c r="H16" s="69">
        <v>0</v>
      </c>
      <c r="I16" s="69">
        <v>0</v>
      </c>
      <c r="J16" s="69">
        <v>2.254</v>
      </c>
      <c r="K16" s="69">
        <v>266.81</v>
      </c>
      <c r="L16" s="69">
        <f t="shared" si="1"/>
        <v>2.254</v>
      </c>
      <c r="M16" s="69">
        <v>266.81</v>
      </c>
      <c r="N16" s="70">
        <f t="shared" si="7"/>
        <v>8.4479592219182196E-3</v>
      </c>
      <c r="O16" s="84">
        <v>98.1</v>
      </c>
      <c r="P16" s="71">
        <f t="shared" si="8"/>
        <v>0.82874479967017733</v>
      </c>
      <c r="Q16" s="71">
        <f t="shared" si="9"/>
        <v>506.87755331509322</v>
      </c>
      <c r="R16" s="72">
        <f t="shared" si="10"/>
        <v>49.724687980210639</v>
      </c>
    </row>
    <row r="17" spans="1:22" ht="18.75" customHeight="1" x14ac:dyDescent="0.2">
      <c r="A17" s="598"/>
      <c r="B17" s="364">
        <v>9</v>
      </c>
      <c r="C17" s="383" t="s">
        <v>48</v>
      </c>
      <c r="D17" s="73" t="s">
        <v>31</v>
      </c>
      <c r="E17" s="75">
        <v>75</v>
      </c>
      <c r="F17" s="75">
        <v>1983</v>
      </c>
      <c r="G17" s="69">
        <f t="shared" si="6"/>
        <v>45.664000000000001</v>
      </c>
      <c r="H17" s="69">
        <v>2.9580000000000002</v>
      </c>
      <c r="I17" s="69">
        <v>12.23</v>
      </c>
      <c r="J17" s="69">
        <v>30.475999999999999</v>
      </c>
      <c r="K17" s="69">
        <v>3467.27</v>
      </c>
      <c r="L17" s="69">
        <f t="shared" si="1"/>
        <v>30.475999999999999</v>
      </c>
      <c r="M17" s="69">
        <v>3467.27</v>
      </c>
      <c r="N17" s="70">
        <f t="shared" si="7"/>
        <v>8.7896241134956324E-3</v>
      </c>
      <c r="O17" s="84">
        <v>98.1</v>
      </c>
      <c r="P17" s="71">
        <f t="shared" si="8"/>
        <v>0.86226212553392145</v>
      </c>
      <c r="Q17" s="71">
        <f t="shared" si="9"/>
        <v>527.37744680973799</v>
      </c>
      <c r="R17" s="72">
        <f t="shared" si="10"/>
        <v>51.735727532035291</v>
      </c>
    </row>
    <row r="18" spans="1:22" ht="14.25" customHeight="1" x14ac:dyDescent="0.2">
      <c r="A18" s="598"/>
      <c r="B18" s="365">
        <v>10</v>
      </c>
      <c r="C18" s="382" t="s">
        <v>36</v>
      </c>
      <c r="D18" s="277" t="s">
        <v>31</v>
      </c>
      <c r="E18" s="278">
        <v>8</v>
      </c>
      <c r="F18" s="278">
        <v>1975</v>
      </c>
      <c r="G18" s="279">
        <f t="shared" si="6"/>
        <v>4.5709999999999997</v>
      </c>
      <c r="H18" s="279">
        <v>0</v>
      </c>
      <c r="I18" s="279">
        <v>0</v>
      </c>
      <c r="J18" s="279">
        <v>4.5709999999999997</v>
      </c>
      <c r="K18" s="279">
        <v>488.96</v>
      </c>
      <c r="L18" s="279">
        <f t="shared" si="1"/>
        <v>4.5709999999999997</v>
      </c>
      <c r="M18" s="279">
        <v>488.96</v>
      </c>
      <c r="N18" s="280">
        <f t="shared" si="7"/>
        <v>9.3484129581151831E-3</v>
      </c>
      <c r="O18" s="141">
        <v>98.1</v>
      </c>
      <c r="P18" s="281">
        <f t="shared" si="8"/>
        <v>0.91707931119109942</v>
      </c>
      <c r="Q18" s="281">
        <f t="shared" si="9"/>
        <v>560.90477748691103</v>
      </c>
      <c r="R18" s="282">
        <f t="shared" si="10"/>
        <v>55.024758671465968</v>
      </c>
    </row>
    <row r="19" spans="1:22" ht="13.5" customHeight="1" x14ac:dyDescent="0.2">
      <c r="A19" s="598"/>
      <c r="B19" s="364">
        <v>11</v>
      </c>
      <c r="C19" s="259" t="s">
        <v>35</v>
      </c>
      <c r="D19" s="67" t="s">
        <v>31</v>
      </c>
      <c r="E19" s="68">
        <v>8</v>
      </c>
      <c r="F19" s="68">
        <v>1966</v>
      </c>
      <c r="G19" s="69">
        <f t="shared" si="6"/>
        <v>3.4609999999999999</v>
      </c>
      <c r="H19" s="69">
        <v>0</v>
      </c>
      <c r="I19" s="69">
        <v>0</v>
      </c>
      <c r="J19" s="69">
        <v>3.4609999999999999</v>
      </c>
      <c r="K19" s="69">
        <v>350.21</v>
      </c>
      <c r="L19" s="69">
        <f t="shared" si="1"/>
        <v>3.4609999999999999</v>
      </c>
      <c r="M19" s="69">
        <v>350.21</v>
      </c>
      <c r="N19" s="70">
        <f t="shared" si="7"/>
        <v>9.8826418434653489E-3</v>
      </c>
      <c r="O19" s="84">
        <v>98.1</v>
      </c>
      <c r="P19" s="71">
        <f t="shared" si="8"/>
        <v>0.9694871648439507</v>
      </c>
      <c r="Q19" s="71">
        <f t="shared" si="9"/>
        <v>592.95851060792097</v>
      </c>
      <c r="R19" s="72">
        <f t="shared" si="10"/>
        <v>58.169229890637041</v>
      </c>
    </row>
    <row r="20" spans="1:22" ht="14.25" customHeight="1" x14ac:dyDescent="0.2">
      <c r="A20" s="598"/>
      <c r="B20" s="364">
        <v>12</v>
      </c>
      <c r="C20" s="362" t="s">
        <v>71</v>
      </c>
      <c r="D20" s="67" t="s">
        <v>31</v>
      </c>
      <c r="E20" s="68">
        <v>12</v>
      </c>
      <c r="F20" s="68"/>
      <c r="G20" s="69">
        <f t="shared" si="6"/>
        <v>5.391</v>
      </c>
      <c r="H20" s="67">
        <v>0</v>
      </c>
      <c r="I20" s="67">
        <v>0</v>
      </c>
      <c r="J20" s="69">
        <v>5.391</v>
      </c>
      <c r="K20" s="67">
        <v>539.38</v>
      </c>
      <c r="L20" s="69">
        <f t="shared" si="1"/>
        <v>5.391</v>
      </c>
      <c r="M20" s="67">
        <v>539.38</v>
      </c>
      <c r="N20" s="70">
        <f t="shared" si="7"/>
        <v>9.99480885461085E-3</v>
      </c>
      <c r="O20" s="84">
        <v>98.1</v>
      </c>
      <c r="P20" s="71">
        <f t="shared" si="8"/>
        <v>0.98049074863732433</v>
      </c>
      <c r="Q20" s="71">
        <f t="shared" si="9"/>
        <v>599.68853127665102</v>
      </c>
      <c r="R20" s="72">
        <f t="shared" si="10"/>
        <v>58.82944491823946</v>
      </c>
    </row>
    <row r="21" spans="1:22" ht="14.25" customHeight="1" thickBot="1" x14ac:dyDescent="0.25">
      <c r="A21" s="599"/>
      <c r="B21" s="366">
        <v>13</v>
      </c>
      <c r="C21" s="384" t="s">
        <v>39</v>
      </c>
      <c r="D21" s="319" t="s">
        <v>31</v>
      </c>
      <c r="E21" s="320">
        <v>10</v>
      </c>
      <c r="F21" s="320">
        <v>1997</v>
      </c>
      <c r="G21" s="321">
        <f t="shared" si="6"/>
        <v>8.4610000000000003</v>
      </c>
      <c r="H21" s="321">
        <v>0</v>
      </c>
      <c r="I21" s="321">
        <v>0</v>
      </c>
      <c r="J21" s="321">
        <v>8.4610000000000003</v>
      </c>
      <c r="K21" s="321">
        <v>822.7</v>
      </c>
      <c r="L21" s="321">
        <f t="shared" si="1"/>
        <v>8.4610000000000003</v>
      </c>
      <c r="M21" s="321">
        <v>822.7</v>
      </c>
      <c r="N21" s="322">
        <f t="shared" si="7"/>
        <v>1.0284429318098942E-2</v>
      </c>
      <c r="O21" s="385">
        <v>98.1</v>
      </c>
      <c r="P21" s="323">
        <f t="shared" si="8"/>
        <v>1.0089025161055063</v>
      </c>
      <c r="Q21" s="323">
        <f t="shared" si="9"/>
        <v>617.06575908593652</v>
      </c>
      <c r="R21" s="324">
        <f t="shared" si="10"/>
        <v>60.534150966330365</v>
      </c>
    </row>
    <row r="22" spans="1:22" ht="13.5" customHeight="1" x14ac:dyDescent="0.2">
      <c r="A22" s="628" t="s">
        <v>82</v>
      </c>
      <c r="B22" s="358">
        <v>14</v>
      </c>
      <c r="C22" s="285" t="s">
        <v>37</v>
      </c>
      <c r="D22" s="36" t="s">
        <v>31</v>
      </c>
      <c r="E22" s="37">
        <v>46</v>
      </c>
      <c r="F22" s="37">
        <v>1960</v>
      </c>
      <c r="G22" s="38">
        <f t="shared" si="6"/>
        <v>20.527999999999999</v>
      </c>
      <c r="H22" s="38">
        <v>0</v>
      </c>
      <c r="I22" s="38">
        <v>0</v>
      </c>
      <c r="J22" s="38">
        <v>20.527999999999999</v>
      </c>
      <c r="K22" s="38">
        <v>1834.68</v>
      </c>
      <c r="L22" s="38">
        <f t="shared" si="1"/>
        <v>20.527999999999999</v>
      </c>
      <c r="M22" s="38">
        <v>1834.68</v>
      </c>
      <c r="N22" s="39">
        <f t="shared" si="7"/>
        <v>1.1188872173894084E-2</v>
      </c>
      <c r="O22" s="287">
        <v>98.1</v>
      </c>
      <c r="P22" s="40">
        <f t="shared" si="8"/>
        <v>1.0976283602590096</v>
      </c>
      <c r="Q22" s="40">
        <f t="shared" si="9"/>
        <v>671.3323304336451</v>
      </c>
      <c r="R22" s="41">
        <f t="shared" si="10"/>
        <v>65.857701615540591</v>
      </c>
    </row>
    <row r="23" spans="1:22" ht="15" customHeight="1" x14ac:dyDescent="0.2">
      <c r="A23" s="629"/>
      <c r="B23" s="294">
        <v>15</v>
      </c>
      <c r="C23" s="223" t="s">
        <v>38</v>
      </c>
      <c r="D23" s="28" t="s">
        <v>31</v>
      </c>
      <c r="E23" s="29">
        <v>48</v>
      </c>
      <c r="F23" s="29">
        <v>1962</v>
      </c>
      <c r="G23" s="30">
        <f t="shared" si="6"/>
        <v>21.445</v>
      </c>
      <c r="H23" s="30">
        <v>0</v>
      </c>
      <c r="I23" s="30">
        <v>0</v>
      </c>
      <c r="J23" s="30">
        <f>21.161+0.284</f>
        <v>21.445</v>
      </c>
      <c r="K23" s="30">
        <v>1908.69</v>
      </c>
      <c r="L23" s="30">
        <f t="shared" si="1"/>
        <v>21.445</v>
      </c>
      <c r="M23" s="30">
        <v>1908.69</v>
      </c>
      <c r="N23" s="31">
        <f t="shared" si="7"/>
        <v>1.123545468357879E-2</v>
      </c>
      <c r="O23" s="32">
        <v>98.1</v>
      </c>
      <c r="P23" s="33">
        <f t="shared" si="8"/>
        <v>1.1021981044590792</v>
      </c>
      <c r="Q23" s="33">
        <f t="shared" si="9"/>
        <v>674.12728101472737</v>
      </c>
      <c r="R23" s="42">
        <f t="shared" si="10"/>
        <v>66.131886267544743</v>
      </c>
    </row>
    <row r="24" spans="1:22" ht="15" customHeight="1" x14ac:dyDescent="0.2">
      <c r="A24" s="629"/>
      <c r="B24" s="294">
        <v>16</v>
      </c>
      <c r="C24" s="224" t="s">
        <v>89</v>
      </c>
      <c r="D24" s="28" t="s">
        <v>31</v>
      </c>
      <c r="E24" s="29">
        <v>24</v>
      </c>
      <c r="F24" s="29"/>
      <c r="G24" s="30">
        <f t="shared" si="6"/>
        <v>14.433999999999999</v>
      </c>
      <c r="H24" s="30">
        <v>0</v>
      </c>
      <c r="I24" s="30">
        <v>0</v>
      </c>
      <c r="J24" s="30">
        <v>14.433999999999999</v>
      </c>
      <c r="K24" s="30">
        <v>1274.6600000000001</v>
      </c>
      <c r="L24" s="30">
        <f t="shared" si="1"/>
        <v>14.433999999999999</v>
      </c>
      <c r="M24" s="30">
        <v>1274.6600000000001</v>
      </c>
      <c r="N24" s="31">
        <f t="shared" si="7"/>
        <v>1.1323803994790766E-2</v>
      </c>
      <c r="O24" s="32">
        <v>98.1</v>
      </c>
      <c r="P24" s="33">
        <f t="shared" si="8"/>
        <v>1.1108651718889742</v>
      </c>
      <c r="Q24" s="33">
        <f t="shared" si="9"/>
        <v>679.42823968744597</v>
      </c>
      <c r="R24" s="42">
        <f t="shared" si="10"/>
        <v>66.651910313338448</v>
      </c>
    </row>
    <row r="25" spans="1:22" ht="15" customHeight="1" x14ac:dyDescent="0.2">
      <c r="A25" s="629"/>
      <c r="B25" s="367">
        <v>17</v>
      </c>
      <c r="C25" s="236" t="s">
        <v>53</v>
      </c>
      <c r="D25" s="134" t="s">
        <v>31</v>
      </c>
      <c r="E25" s="135">
        <v>7</v>
      </c>
      <c r="F25" s="135"/>
      <c r="G25" s="136">
        <f t="shared" si="6"/>
        <v>3.6419999999999999</v>
      </c>
      <c r="H25" s="137">
        <v>0</v>
      </c>
      <c r="I25" s="137">
        <v>0</v>
      </c>
      <c r="J25" s="136">
        <v>3.6419999999999999</v>
      </c>
      <c r="K25" s="137">
        <v>310.77</v>
      </c>
      <c r="L25" s="136">
        <f t="shared" si="1"/>
        <v>3.6419999999999999</v>
      </c>
      <c r="M25" s="137">
        <v>310.77</v>
      </c>
      <c r="N25" s="138">
        <f t="shared" si="7"/>
        <v>1.17192779225794E-2</v>
      </c>
      <c r="O25" s="237">
        <v>98.1</v>
      </c>
      <c r="P25" s="139">
        <f t="shared" si="8"/>
        <v>1.1496611642050392</v>
      </c>
      <c r="Q25" s="139">
        <f t="shared" si="9"/>
        <v>703.15667535476405</v>
      </c>
      <c r="R25" s="140">
        <f t="shared" si="10"/>
        <v>68.979669852302351</v>
      </c>
    </row>
    <row r="26" spans="1:22" ht="15" customHeight="1" x14ac:dyDescent="0.25">
      <c r="A26" s="629"/>
      <c r="B26" s="294">
        <v>18</v>
      </c>
      <c r="C26" s="225" t="s">
        <v>60</v>
      </c>
      <c r="D26" s="59" t="s">
        <v>47</v>
      </c>
      <c r="E26" s="29">
        <v>1</v>
      </c>
      <c r="F26" s="29"/>
      <c r="G26" s="30">
        <f t="shared" si="6"/>
        <v>0.58699999999999997</v>
      </c>
      <c r="H26" s="28">
        <v>0</v>
      </c>
      <c r="I26" s="28">
        <v>0</v>
      </c>
      <c r="J26" s="30">
        <v>0.58699999999999997</v>
      </c>
      <c r="K26" s="28">
        <v>47</v>
      </c>
      <c r="L26" s="30">
        <f t="shared" si="1"/>
        <v>0.58699999999999997</v>
      </c>
      <c r="M26" s="28">
        <v>47</v>
      </c>
      <c r="N26" s="31">
        <f t="shared" si="7"/>
        <v>1.2489361702127659E-2</v>
      </c>
      <c r="O26" s="32">
        <v>98.1</v>
      </c>
      <c r="P26" s="33">
        <f t="shared" si="8"/>
        <v>1.2252063829787232</v>
      </c>
      <c r="Q26" s="33">
        <f t="shared" si="9"/>
        <v>749.36170212765956</v>
      </c>
      <c r="R26" s="42">
        <f t="shared" si="10"/>
        <v>73.512382978723394</v>
      </c>
      <c r="V26"/>
    </row>
    <row r="27" spans="1:22" s="19" customFormat="1" ht="15" customHeight="1" x14ac:dyDescent="0.2">
      <c r="A27" s="629"/>
      <c r="B27" s="294">
        <v>19</v>
      </c>
      <c r="C27" s="224" t="s">
        <v>43</v>
      </c>
      <c r="D27" s="28" t="s">
        <v>31</v>
      </c>
      <c r="E27" s="29">
        <v>8</v>
      </c>
      <c r="F27" s="29">
        <v>1966</v>
      </c>
      <c r="G27" s="30">
        <f t="shared" si="6"/>
        <v>5.0579999999999998</v>
      </c>
      <c r="H27" s="30">
        <v>0</v>
      </c>
      <c r="I27" s="30">
        <v>0</v>
      </c>
      <c r="J27" s="30">
        <v>5.0579999999999998</v>
      </c>
      <c r="K27" s="30">
        <v>353.96</v>
      </c>
      <c r="L27" s="30">
        <f t="shared" si="1"/>
        <v>5.0579999999999998</v>
      </c>
      <c r="M27" s="30">
        <v>353.96</v>
      </c>
      <c r="N27" s="31">
        <f t="shared" si="7"/>
        <v>1.4289750254266018E-2</v>
      </c>
      <c r="O27" s="32">
        <v>98.1</v>
      </c>
      <c r="P27" s="33">
        <f t="shared" si="8"/>
        <v>1.4018244999434963</v>
      </c>
      <c r="Q27" s="33">
        <f t="shared" si="9"/>
        <v>857.38501525596109</v>
      </c>
      <c r="R27" s="42">
        <f t="shared" si="10"/>
        <v>84.109469996609789</v>
      </c>
      <c r="S27" s="18"/>
      <c r="T27" s="18"/>
      <c r="U27" s="18"/>
    </row>
    <row r="28" spans="1:22" ht="14.25" customHeight="1" x14ac:dyDescent="0.2">
      <c r="A28" s="629"/>
      <c r="B28" s="290">
        <v>20</v>
      </c>
      <c r="C28" s="291" t="s">
        <v>101</v>
      </c>
      <c r="D28" s="292" t="s">
        <v>47</v>
      </c>
      <c r="E28" s="217">
        <v>12</v>
      </c>
      <c r="F28" s="217"/>
      <c r="G28" s="218">
        <f t="shared" si="6"/>
        <v>10.547000000000001</v>
      </c>
      <c r="H28" s="216">
        <v>0</v>
      </c>
      <c r="I28" s="216">
        <v>0</v>
      </c>
      <c r="J28" s="218">
        <v>10.547000000000001</v>
      </c>
      <c r="K28" s="216">
        <v>731.56</v>
      </c>
      <c r="L28" s="218">
        <f t="shared" si="1"/>
        <v>10.547000000000001</v>
      </c>
      <c r="M28" s="216">
        <v>731.56</v>
      </c>
      <c r="N28" s="219">
        <f t="shared" si="7"/>
        <v>1.4417135983377989E-2</v>
      </c>
      <c r="O28" s="293">
        <v>98.1</v>
      </c>
      <c r="P28" s="220">
        <f t="shared" si="8"/>
        <v>1.4143210399693806</v>
      </c>
      <c r="Q28" s="220">
        <f t="shared" si="9"/>
        <v>865.02815900267933</v>
      </c>
      <c r="R28" s="221">
        <f t="shared" si="10"/>
        <v>84.859262398162841</v>
      </c>
    </row>
    <row r="29" spans="1:22" ht="15.75" customHeight="1" thickBot="1" x14ac:dyDescent="0.25">
      <c r="A29" s="633"/>
      <c r="B29" s="298">
        <v>21</v>
      </c>
      <c r="C29" s="299" t="s">
        <v>99</v>
      </c>
      <c r="D29" s="300" t="s">
        <v>47</v>
      </c>
      <c r="E29" s="260">
        <v>8</v>
      </c>
      <c r="F29" s="260"/>
      <c r="G29" s="261">
        <f t="shared" si="6"/>
        <v>7.2910000000000004</v>
      </c>
      <c r="H29" s="258">
        <v>0</v>
      </c>
      <c r="I29" s="258">
        <v>0</v>
      </c>
      <c r="J29" s="261">
        <v>7.2910000000000004</v>
      </c>
      <c r="K29" s="258">
        <v>488.96</v>
      </c>
      <c r="L29" s="261">
        <f t="shared" si="1"/>
        <v>7.2910000000000004</v>
      </c>
      <c r="M29" s="258">
        <v>488.96</v>
      </c>
      <c r="N29" s="262">
        <f t="shared" si="7"/>
        <v>1.4911240183246076E-2</v>
      </c>
      <c r="O29" s="263">
        <v>98.1</v>
      </c>
      <c r="P29" s="264">
        <f t="shared" si="8"/>
        <v>1.46279266197644</v>
      </c>
      <c r="Q29" s="264">
        <f t="shared" si="9"/>
        <v>894.67441099476457</v>
      </c>
      <c r="R29" s="265">
        <f t="shared" si="10"/>
        <v>87.767559718586398</v>
      </c>
    </row>
    <row r="30" spans="1:22" ht="12.75" customHeight="1" x14ac:dyDescent="0.2">
      <c r="A30" s="630" t="s">
        <v>83</v>
      </c>
      <c r="B30" s="245">
        <v>22</v>
      </c>
      <c r="C30" s="283" t="s">
        <v>85</v>
      </c>
      <c r="D30" s="98" t="s">
        <v>47</v>
      </c>
      <c r="E30" s="96">
        <v>20</v>
      </c>
      <c r="F30" s="96"/>
      <c r="G30" s="97">
        <f t="shared" si="6"/>
        <v>16.358000000000001</v>
      </c>
      <c r="H30" s="97">
        <v>0</v>
      </c>
      <c r="I30" s="97">
        <v>0</v>
      </c>
      <c r="J30" s="97">
        <v>16.358000000000001</v>
      </c>
      <c r="K30" s="97">
        <v>1073.3399999999999</v>
      </c>
      <c r="L30" s="97">
        <f t="shared" si="1"/>
        <v>16.358000000000001</v>
      </c>
      <c r="M30" s="97">
        <v>1073.3399999999999</v>
      </c>
      <c r="N30" s="99">
        <f t="shared" si="7"/>
        <v>1.5240278010695588E-2</v>
      </c>
      <c r="O30" s="92">
        <v>98.1</v>
      </c>
      <c r="P30" s="100">
        <f t="shared" si="8"/>
        <v>1.495071272849237</v>
      </c>
      <c r="Q30" s="100">
        <f t="shared" si="9"/>
        <v>914.4166806417353</v>
      </c>
      <c r="R30" s="101">
        <f t="shared" si="10"/>
        <v>89.704276370954233</v>
      </c>
    </row>
    <row r="31" spans="1:22" ht="12.75" customHeight="1" x14ac:dyDescent="0.2">
      <c r="A31" s="631"/>
      <c r="B31" s="246">
        <v>23</v>
      </c>
      <c r="C31" s="242" t="s">
        <v>55</v>
      </c>
      <c r="D31" s="144" t="s">
        <v>47</v>
      </c>
      <c r="E31" s="145">
        <v>19</v>
      </c>
      <c r="F31" s="145">
        <v>1978</v>
      </c>
      <c r="G31" s="146">
        <f t="shared" si="6"/>
        <v>16.178999999999998</v>
      </c>
      <c r="H31" s="146">
        <v>0</v>
      </c>
      <c r="I31" s="146">
        <v>0</v>
      </c>
      <c r="J31" s="146">
        <v>16.178999999999998</v>
      </c>
      <c r="K31" s="146">
        <v>961.74</v>
      </c>
      <c r="L31" s="146">
        <f t="shared" si="1"/>
        <v>16.178999999999998</v>
      </c>
      <c r="M31" s="146">
        <v>961.74</v>
      </c>
      <c r="N31" s="147">
        <f t="shared" si="7"/>
        <v>1.6822633975918645E-2</v>
      </c>
      <c r="O31" s="215">
        <v>98.1</v>
      </c>
      <c r="P31" s="148">
        <f t="shared" si="8"/>
        <v>1.650300393037619</v>
      </c>
      <c r="Q31" s="148">
        <f t="shared" si="9"/>
        <v>1009.3580385551186</v>
      </c>
      <c r="R31" s="149">
        <f t="shared" si="10"/>
        <v>99.018023582257129</v>
      </c>
    </row>
    <row r="32" spans="1:22" ht="12.75" customHeight="1" x14ac:dyDescent="0.2">
      <c r="A32" s="631"/>
      <c r="B32" s="246">
        <v>24</v>
      </c>
      <c r="C32" s="243" t="s">
        <v>46</v>
      </c>
      <c r="D32" s="128" t="s">
        <v>47</v>
      </c>
      <c r="E32" s="87">
        <v>18</v>
      </c>
      <c r="F32" s="87"/>
      <c r="G32" s="89">
        <f t="shared" si="6"/>
        <v>22.664999999999999</v>
      </c>
      <c r="H32" s="89">
        <v>0</v>
      </c>
      <c r="I32" s="89">
        <v>0</v>
      </c>
      <c r="J32" s="89">
        <v>22.664999999999999</v>
      </c>
      <c r="K32" s="89">
        <v>1319.16</v>
      </c>
      <c r="L32" s="89">
        <f t="shared" si="1"/>
        <v>22.664999999999999</v>
      </c>
      <c r="M32" s="89">
        <v>1319.16</v>
      </c>
      <c r="N32" s="91">
        <f t="shared" si="7"/>
        <v>1.7181388156099334E-2</v>
      </c>
      <c r="O32" s="104">
        <v>98.1</v>
      </c>
      <c r="P32" s="93">
        <f t="shared" si="8"/>
        <v>1.6854941781133446</v>
      </c>
      <c r="Q32" s="93">
        <f t="shared" si="9"/>
        <v>1030.8832893659601</v>
      </c>
      <c r="R32" s="94">
        <f t="shared" si="10"/>
        <v>101.12965068680069</v>
      </c>
    </row>
    <row r="33" spans="1:18" s="19" customFormat="1" ht="12.75" customHeight="1" x14ac:dyDescent="0.2">
      <c r="A33" s="631"/>
      <c r="B33" s="246">
        <v>25</v>
      </c>
      <c r="C33" s="228" t="s">
        <v>72</v>
      </c>
      <c r="D33" s="88" t="s">
        <v>47</v>
      </c>
      <c r="E33" s="87">
        <v>33</v>
      </c>
      <c r="F33" s="87"/>
      <c r="G33" s="89">
        <f t="shared" si="6"/>
        <v>34.341999999999999</v>
      </c>
      <c r="H33" s="90">
        <v>0</v>
      </c>
      <c r="I33" s="89">
        <v>0</v>
      </c>
      <c r="J33" s="89">
        <f>33.669+0.673</f>
        <v>34.341999999999999</v>
      </c>
      <c r="K33" s="90">
        <v>1981.22</v>
      </c>
      <c r="L33" s="89">
        <f t="shared" si="1"/>
        <v>34.341999999999999</v>
      </c>
      <c r="M33" s="90">
        <v>1981.22</v>
      </c>
      <c r="N33" s="91">
        <f t="shared" si="7"/>
        <v>1.7333764044376695E-2</v>
      </c>
      <c r="O33" s="104">
        <v>98.1</v>
      </c>
      <c r="P33" s="93">
        <f t="shared" si="8"/>
        <v>1.7004422527533536</v>
      </c>
      <c r="Q33" s="93">
        <f t="shared" si="9"/>
        <v>1040.0258426626017</v>
      </c>
      <c r="R33" s="94">
        <f t="shared" si="10"/>
        <v>102.02653516520122</v>
      </c>
    </row>
    <row r="34" spans="1:18" ht="12.75" customHeight="1" x14ac:dyDescent="0.2">
      <c r="A34" s="631"/>
      <c r="B34" s="246">
        <v>26</v>
      </c>
      <c r="C34" s="228" t="s">
        <v>54</v>
      </c>
      <c r="D34" s="88" t="s">
        <v>47</v>
      </c>
      <c r="E34" s="87">
        <v>18</v>
      </c>
      <c r="F34" s="87"/>
      <c r="G34" s="89">
        <f t="shared" si="6"/>
        <v>14.403</v>
      </c>
      <c r="H34" s="89">
        <v>0</v>
      </c>
      <c r="I34" s="89">
        <v>0</v>
      </c>
      <c r="J34" s="89">
        <v>14.403</v>
      </c>
      <c r="K34" s="90">
        <v>801.57</v>
      </c>
      <c r="L34" s="89">
        <f t="shared" si="1"/>
        <v>14.403</v>
      </c>
      <c r="M34" s="90">
        <v>801.57</v>
      </c>
      <c r="N34" s="91">
        <f t="shared" si="7"/>
        <v>1.7968486844567536E-2</v>
      </c>
      <c r="O34" s="104">
        <v>98.1</v>
      </c>
      <c r="P34" s="93">
        <f t="shared" si="8"/>
        <v>1.7627085594520753</v>
      </c>
      <c r="Q34" s="93">
        <f t="shared" si="9"/>
        <v>1078.1092106740523</v>
      </c>
      <c r="R34" s="94">
        <f t="shared" si="10"/>
        <v>105.76251356712453</v>
      </c>
    </row>
    <row r="35" spans="1:18" ht="12.75" customHeight="1" x14ac:dyDescent="0.2">
      <c r="A35" s="631"/>
      <c r="B35" s="246">
        <v>27</v>
      </c>
      <c r="C35" s="240" t="s">
        <v>51</v>
      </c>
      <c r="D35" s="90" t="s">
        <v>47</v>
      </c>
      <c r="E35" s="87">
        <v>17</v>
      </c>
      <c r="F35" s="87">
        <v>1973</v>
      </c>
      <c r="G35" s="89">
        <f t="shared" si="6"/>
        <v>24.817</v>
      </c>
      <c r="H35" s="89">
        <v>0</v>
      </c>
      <c r="I35" s="89">
        <v>0</v>
      </c>
      <c r="J35" s="89">
        <v>24.817</v>
      </c>
      <c r="K35" s="89">
        <v>1317.97</v>
      </c>
      <c r="L35" s="89">
        <f t="shared" si="1"/>
        <v>24.817</v>
      </c>
      <c r="M35" s="89">
        <v>1317.97</v>
      </c>
      <c r="N35" s="91">
        <f t="shared" si="7"/>
        <v>1.8829715395646335E-2</v>
      </c>
      <c r="O35" s="104">
        <v>98.1</v>
      </c>
      <c r="P35" s="93">
        <f t="shared" si="8"/>
        <v>1.8471950803129054</v>
      </c>
      <c r="Q35" s="93">
        <f t="shared" si="9"/>
        <v>1129.7829237387803</v>
      </c>
      <c r="R35" s="94">
        <f t="shared" si="10"/>
        <v>110.83170481877434</v>
      </c>
    </row>
    <row r="36" spans="1:18" ht="12.75" customHeight="1" x14ac:dyDescent="0.2">
      <c r="A36" s="631"/>
      <c r="B36" s="246">
        <v>28</v>
      </c>
      <c r="C36" s="228" t="s">
        <v>40</v>
      </c>
      <c r="D36" s="90" t="s">
        <v>31</v>
      </c>
      <c r="E36" s="87">
        <v>18</v>
      </c>
      <c r="F36" s="87"/>
      <c r="G36" s="89">
        <f t="shared" si="6"/>
        <v>15.435</v>
      </c>
      <c r="H36" s="89">
        <v>1.9379999999999999</v>
      </c>
      <c r="I36" s="89">
        <v>0.184</v>
      </c>
      <c r="J36" s="89">
        <v>13.313000000000001</v>
      </c>
      <c r="K36" s="90">
        <v>704.53</v>
      </c>
      <c r="L36" s="89">
        <f t="shared" si="1"/>
        <v>13.313000000000001</v>
      </c>
      <c r="M36" s="90">
        <v>704.53</v>
      </c>
      <c r="N36" s="91">
        <f t="shared" si="7"/>
        <v>1.8896285466907019E-2</v>
      </c>
      <c r="O36" s="104">
        <v>98.1</v>
      </c>
      <c r="P36" s="93">
        <f t="shared" si="8"/>
        <v>1.8537256043035784</v>
      </c>
      <c r="Q36" s="93">
        <f t="shared" si="9"/>
        <v>1133.7771280144211</v>
      </c>
      <c r="R36" s="94">
        <f t="shared" si="10"/>
        <v>111.22353625821471</v>
      </c>
    </row>
    <row r="37" spans="1:18" ht="13.5" customHeight="1" x14ac:dyDescent="0.2">
      <c r="A37" s="631"/>
      <c r="B37" s="246">
        <v>29</v>
      </c>
      <c r="C37" s="240" t="s">
        <v>88</v>
      </c>
      <c r="D37" s="90" t="s">
        <v>47</v>
      </c>
      <c r="E37" s="87">
        <v>20</v>
      </c>
      <c r="F37" s="87"/>
      <c r="G37" s="89">
        <f t="shared" si="6"/>
        <v>19.855</v>
      </c>
      <c r="H37" s="89">
        <v>0</v>
      </c>
      <c r="I37" s="89">
        <v>0</v>
      </c>
      <c r="J37" s="89">
        <v>19.855</v>
      </c>
      <c r="K37" s="89">
        <v>1048.6600000000001</v>
      </c>
      <c r="L37" s="89">
        <f t="shared" si="1"/>
        <v>19.855</v>
      </c>
      <c r="M37" s="89">
        <v>1048.6600000000001</v>
      </c>
      <c r="N37" s="91">
        <f t="shared" si="7"/>
        <v>1.8933686800297521E-2</v>
      </c>
      <c r="O37" s="104">
        <v>98.1</v>
      </c>
      <c r="P37" s="93">
        <f t="shared" si="8"/>
        <v>1.8573946751091868</v>
      </c>
      <c r="Q37" s="93">
        <f t="shared" si="9"/>
        <v>1136.0212080178512</v>
      </c>
      <c r="R37" s="94">
        <f t="shared" si="10"/>
        <v>111.4436805065512</v>
      </c>
    </row>
    <row r="38" spans="1:18" ht="12.75" customHeight="1" x14ac:dyDescent="0.2">
      <c r="A38" s="631"/>
      <c r="B38" s="246">
        <v>30</v>
      </c>
      <c r="C38" s="240" t="s">
        <v>52</v>
      </c>
      <c r="D38" s="90" t="s">
        <v>47</v>
      </c>
      <c r="E38" s="87">
        <v>17</v>
      </c>
      <c r="F38" s="87">
        <v>1975</v>
      </c>
      <c r="G38" s="89">
        <f t="shared" si="6"/>
        <v>25.108000000000001</v>
      </c>
      <c r="H38" s="89">
        <v>0</v>
      </c>
      <c r="I38" s="89">
        <v>0</v>
      </c>
      <c r="J38" s="89">
        <v>25.108000000000001</v>
      </c>
      <c r="K38" s="89">
        <v>1315.92</v>
      </c>
      <c r="L38" s="89">
        <f t="shared" si="1"/>
        <v>25.108000000000001</v>
      </c>
      <c r="M38" s="89">
        <v>1315.92</v>
      </c>
      <c r="N38" s="91">
        <f t="shared" si="7"/>
        <v>1.9080187245425251E-2</v>
      </c>
      <c r="O38" s="104">
        <v>98.1</v>
      </c>
      <c r="P38" s="93">
        <f t="shared" si="8"/>
        <v>1.8717663687762172</v>
      </c>
      <c r="Q38" s="93">
        <f t="shared" si="9"/>
        <v>1144.8112347255151</v>
      </c>
      <c r="R38" s="94">
        <f t="shared" si="10"/>
        <v>112.30598212657303</v>
      </c>
    </row>
    <row r="39" spans="1:18" ht="12.75" customHeight="1" x14ac:dyDescent="0.2">
      <c r="A39" s="631"/>
      <c r="B39" s="246">
        <v>31</v>
      </c>
      <c r="C39" s="240" t="s">
        <v>66</v>
      </c>
      <c r="D39" s="90" t="s">
        <v>47</v>
      </c>
      <c r="E39" s="87">
        <v>45</v>
      </c>
      <c r="F39" s="87">
        <v>1972</v>
      </c>
      <c r="G39" s="89">
        <f t="shared" si="6"/>
        <v>29.361999999999998</v>
      </c>
      <c r="H39" s="89">
        <v>0</v>
      </c>
      <c r="I39" s="89">
        <v>0</v>
      </c>
      <c r="J39" s="89">
        <f>27.116+2.246</f>
        <v>29.361999999999998</v>
      </c>
      <c r="K39" s="89">
        <v>1525.98</v>
      </c>
      <c r="L39" s="89">
        <f t="shared" si="1"/>
        <v>29.361999999999998</v>
      </c>
      <c r="M39" s="89">
        <v>1525.98</v>
      </c>
      <c r="N39" s="91">
        <f t="shared" si="7"/>
        <v>1.9241405523008164E-2</v>
      </c>
      <c r="O39" s="104">
        <v>98.1</v>
      </c>
      <c r="P39" s="93">
        <f t="shared" si="8"/>
        <v>1.8875818818071008</v>
      </c>
      <c r="Q39" s="93">
        <f t="shared" si="9"/>
        <v>1154.4843313804897</v>
      </c>
      <c r="R39" s="94">
        <f t="shared" si="10"/>
        <v>113.25491290842604</v>
      </c>
    </row>
    <row r="40" spans="1:18" ht="12.75" customHeight="1" x14ac:dyDescent="0.2">
      <c r="A40" s="631"/>
      <c r="B40" s="246">
        <v>32</v>
      </c>
      <c r="C40" s="239" t="s">
        <v>73</v>
      </c>
      <c r="D40" s="143" t="s">
        <v>47</v>
      </c>
      <c r="E40" s="145">
        <v>5</v>
      </c>
      <c r="F40" s="145"/>
      <c r="G40" s="146">
        <f t="shared" si="6"/>
        <v>7.2249999999999996</v>
      </c>
      <c r="H40" s="144">
        <v>0</v>
      </c>
      <c r="I40" s="144">
        <v>0</v>
      </c>
      <c r="J40" s="146">
        <v>7.2249999999999996</v>
      </c>
      <c r="K40" s="144">
        <v>374.02</v>
      </c>
      <c r="L40" s="146">
        <f t="shared" si="1"/>
        <v>7.2249999999999996</v>
      </c>
      <c r="M40" s="144">
        <v>374.02</v>
      </c>
      <c r="N40" s="147">
        <f t="shared" si="7"/>
        <v>1.931714881557136E-2</v>
      </c>
      <c r="O40" s="208">
        <v>98.1</v>
      </c>
      <c r="P40" s="148">
        <f t="shared" si="8"/>
        <v>1.8950122988075502</v>
      </c>
      <c r="Q40" s="148">
        <f t="shared" si="9"/>
        <v>1159.0289289342816</v>
      </c>
      <c r="R40" s="149">
        <f t="shared" si="10"/>
        <v>113.70073792845302</v>
      </c>
    </row>
    <row r="41" spans="1:18" ht="14.25" customHeight="1" x14ac:dyDescent="0.2">
      <c r="A41" s="631"/>
      <c r="B41" s="246">
        <v>33</v>
      </c>
      <c r="C41" s="240" t="s">
        <v>86</v>
      </c>
      <c r="D41" s="90" t="s">
        <v>47</v>
      </c>
      <c r="E41" s="87">
        <v>32</v>
      </c>
      <c r="F41" s="87"/>
      <c r="G41" s="89">
        <f t="shared" si="6"/>
        <v>34.387</v>
      </c>
      <c r="H41" s="89">
        <v>0</v>
      </c>
      <c r="I41" s="89">
        <v>0</v>
      </c>
      <c r="J41" s="89">
        <v>34.387</v>
      </c>
      <c r="K41" s="89">
        <v>1770.01</v>
      </c>
      <c r="L41" s="89">
        <f t="shared" ref="L41:L65" si="11">J41</f>
        <v>34.387</v>
      </c>
      <c r="M41" s="89">
        <v>1770.01</v>
      </c>
      <c r="N41" s="91">
        <f t="shared" si="7"/>
        <v>1.942757385551494E-2</v>
      </c>
      <c r="O41" s="104">
        <v>98.1</v>
      </c>
      <c r="P41" s="93">
        <f t="shared" si="8"/>
        <v>1.9058449952260155</v>
      </c>
      <c r="Q41" s="93">
        <f t="shared" si="9"/>
        <v>1165.6544313308964</v>
      </c>
      <c r="R41" s="94">
        <f t="shared" si="10"/>
        <v>114.35069971356093</v>
      </c>
    </row>
    <row r="42" spans="1:18" ht="12.75" customHeight="1" x14ac:dyDescent="0.2">
      <c r="A42" s="631"/>
      <c r="B42" s="246">
        <v>34</v>
      </c>
      <c r="C42" s="228" t="s">
        <v>69</v>
      </c>
      <c r="D42" s="88" t="s">
        <v>47</v>
      </c>
      <c r="E42" s="87">
        <v>24</v>
      </c>
      <c r="F42" s="87"/>
      <c r="G42" s="89">
        <f t="shared" ref="G42:G65" si="12">H42+I42+J42</f>
        <v>19.167000000000002</v>
      </c>
      <c r="H42" s="89">
        <v>0.20399999999999999</v>
      </c>
      <c r="I42" s="89">
        <v>0.221</v>
      </c>
      <c r="J42" s="89">
        <v>18.742000000000001</v>
      </c>
      <c r="K42" s="90">
        <v>940.14</v>
      </c>
      <c r="L42" s="89">
        <f t="shared" si="11"/>
        <v>18.742000000000001</v>
      </c>
      <c r="M42" s="90">
        <v>940.14</v>
      </c>
      <c r="N42" s="91">
        <f t="shared" ref="N42:N65" si="13">L42/M42</f>
        <v>1.993532878081988E-2</v>
      </c>
      <c r="O42" s="104">
        <v>98.1</v>
      </c>
      <c r="P42" s="93">
        <f t="shared" ref="P42:P65" si="14">N42*O42</f>
        <v>1.95565575339843</v>
      </c>
      <c r="Q42" s="93">
        <f t="shared" ref="Q42:Q65" si="15">N42*60*1000</f>
        <v>1196.1197268491928</v>
      </c>
      <c r="R42" s="94">
        <f t="shared" ref="R42:R65" si="16">Q42*O42/1000</f>
        <v>117.33934520390581</v>
      </c>
    </row>
    <row r="43" spans="1:18" ht="12.75" customHeight="1" x14ac:dyDescent="0.2">
      <c r="A43" s="631"/>
      <c r="B43" s="246">
        <v>35</v>
      </c>
      <c r="C43" s="228" t="s">
        <v>64</v>
      </c>
      <c r="D43" s="88" t="s">
        <v>47</v>
      </c>
      <c r="E43" s="87">
        <v>17</v>
      </c>
      <c r="F43" s="87"/>
      <c r="G43" s="89">
        <f t="shared" si="12"/>
        <v>14.914</v>
      </c>
      <c r="H43" s="89">
        <v>0</v>
      </c>
      <c r="I43" s="89">
        <v>0</v>
      </c>
      <c r="J43" s="89">
        <f>13.847+1.067</f>
        <v>14.914</v>
      </c>
      <c r="K43" s="90">
        <v>744.88</v>
      </c>
      <c r="L43" s="89">
        <f t="shared" si="11"/>
        <v>14.914</v>
      </c>
      <c r="M43" s="90">
        <v>744.88</v>
      </c>
      <c r="N43" s="91">
        <f t="shared" si="13"/>
        <v>2.0022016969176243E-2</v>
      </c>
      <c r="O43" s="104">
        <v>98.1</v>
      </c>
      <c r="P43" s="93">
        <f t="shared" si="14"/>
        <v>1.9641598646761893</v>
      </c>
      <c r="Q43" s="93">
        <f t="shared" si="15"/>
        <v>1201.3210181505744</v>
      </c>
      <c r="R43" s="94">
        <f t="shared" si="16"/>
        <v>117.84959188057134</v>
      </c>
    </row>
    <row r="44" spans="1:18" ht="12.75" customHeight="1" x14ac:dyDescent="0.2">
      <c r="A44" s="631"/>
      <c r="B44" s="246">
        <v>36</v>
      </c>
      <c r="C44" s="240" t="s">
        <v>59</v>
      </c>
      <c r="D44" s="90" t="s">
        <v>47</v>
      </c>
      <c r="E44" s="87">
        <v>8</v>
      </c>
      <c r="F44" s="87">
        <v>1970</v>
      </c>
      <c r="G44" s="89">
        <f t="shared" si="12"/>
        <v>8.6129999999999995</v>
      </c>
      <c r="H44" s="89">
        <v>0</v>
      </c>
      <c r="I44" s="89">
        <v>0</v>
      </c>
      <c r="J44" s="89">
        <v>8.6129999999999995</v>
      </c>
      <c r="K44" s="89">
        <v>412.7</v>
      </c>
      <c r="L44" s="89">
        <f t="shared" si="11"/>
        <v>8.6129999999999995</v>
      </c>
      <c r="M44" s="89">
        <v>412.7</v>
      </c>
      <c r="N44" s="91">
        <f t="shared" si="13"/>
        <v>2.0869881269687425E-2</v>
      </c>
      <c r="O44" s="104">
        <v>98.1</v>
      </c>
      <c r="P44" s="93">
        <f t="shared" si="14"/>
        <v>2.0473353525563365</v>
      </c>
      <c r="Q44" s="93">
        <f t="shared" si="15"/>
        <v>1252.1928761812455</v>
      </c>
      <c r="R44" s="94">
        <f t="shared" si="16"/>
        <v>122.84012115338018</v>
      </c>
    </row>
    <row r="45" spans="1:18" ht="12.75" customHeight="1" x14ac:dyDescent="0.2">
      <c r="A45" s="631"/>
      <c r="B45" s="246">
        <v>37</v>
      </c>
      <c r="C45" s="240" t="s">
        <v>58</v>
      </c>
      <c r="D45" s="90" t="s">
        <v>47</v>
      </c>
      <c r="E45" s="87">
        <v>8</v>
      </c>
      <c r="F45" s="87">
        <v>1965</v>
      </c>
      <c r="G45" s="89">
        <f t="shared" si="12"/>
        <v>8.4149999999999991</v>
      </c>
      <c r="H45" s="89">
        <v>0</v>
      </c>
      <c r="I45" s="89">
        <v>0</v>
      </c>
      <c r="J45" s="89">
        <v>8.4149999999999991</v>
      </c>
      <c r="K45" s="89">
        <v>398.85</v>
      </c>
      <c r="L45" s="89">
        <f t="shared" si="11"/>
        <v>8.4149999999999991</v>
      </c>
      <c r="M45" s="89">
        <v>398.85</v>
      </c>
      <c r="N45" s="91">
        <f t="shared" si="13"/>
        <v>2.1098157201955618E-2</v>
      </c>
      <c r="O45" s="104">
        <v>98.1</v>
      </c>
      <c r="P45" s="93">
        <f t="shared" si="14"/>
        <v>2.0697292215118459</v>
      </c>
      <c r="Q45" s="93">
        <f t="shared" si="15"/>
        <v>1265.889432117337</v>
      </c>
      <c r="R45" s="94">
        <f t="shared" si="16"/>
        <v>124.18375329071075</v>
      </c>
    </row>
    <row r="46" spans="1:18" ht="12.75" customHeight="1" x14ac:dyDescent="0.2">
      <c r="A46" s="631"/>
      <c r="B46" s="246">
        <v>38</v>
      </c>
      <c r="C46" s="228" t="s">
        <v>49</v>
      </c>
      <c r="D46" s="88" t="s">
        <v>47</v>
      </c>
      <c r="E46" s="87">
        <v>7</v>
      </c>
      <c r="F46" s="87"/>
      <c r="G46" s="89">
        <f t="shared" si="12"/>
        <v>12.233000000000001</v>
      </c>
      <c r="H46" s="90">
        <v>0</v>
      </c>
      <c r="I46" s="90">
        <v>0</v>
      </c>
      <c r="J46" s="89">
        <v>12.233000000000001</v>
      </c>
      <c r="K46" s="90">
        <v>562.04999999999995</v>
      </c>
      <c r="L46" s="89">
        <f t="shared" si="11"/>
        <v>12.233000000000001</v>
      </c>
      <c r="M46" s="90">
        <v>562.04999999999995</v>
      </c>
      <c r="N46" s="91">
        <f t="shared" si="13"/>
        <v>2.176496752957922E-2</v>
      </c>
      <c r="O46" s="104">
        <v>98.1</v>
      </c>
      <c r="P46" s="93">
        <f t="shared" si="14"/>
        <v>2.1351433146517214</v>
      </c>
      <c r="Q46" s="93">
        <f t="shared" si="15"/>
        <v>1305.8980517747532</v>
      </c>
      <c r="R46" s="94">
        <f t="shared" si="16"/>
        <v>128.10859887910328</v>
      </c>
    </row>
    <row r="47" spans="1:18" ht="12.75" customHeight="1" x14ac:dyDescent="0.2">
      <c r="A47" s="631"/>
      <c r="B47" s="289">
        <v>39</v>
      </c>
      <c r="C47" s="239" t="s">
        <v>62</v>
      </c>
      <c r="D47" s="143" t="s">
        <v>47</v>
      </c>
      <c r="E47" s="145">
        <v>10</v>
      </c>
      <c r="F47" s="145"/>
      <c r="G47" s="146">
        <f t="shared" si="12"/>
        <v>13.602</v>
      </c>
      <c r="H47" s="144">
        <v>0.51</v>
      </c>
      <c r="I47" s="144">
        <v>0.10199999999999999</v>
      </c>
      <c r="J47" s="146">
        <v>12.99</v>
      </c>
      <c r="K47" s="144">
        <v>595.69000000000005</v>
      </c>
      <c r="L47" s="146">
        <f t="shared" si="11"/>
        <v>12.99</v>
      </c>
      <c r="M47" s="144">
        <v>595.69000000000005</v>
      </c>
      <c r="N47" s="147">
        <f t="shared" si="13"/>
        <v>2.1806644395574878E-2</v>
      </c>
      <c r="O47" s="208">
        <v>98.1</v>
      </c>
      <c r="P47" s="148">
        <f t="shared" si="14"/>
        <v>2.1392318152058953</v>
      </c>
      <c r="Q47" s="148">
        <f t="shared" si="15"/>
        <v>1308.3986637344926</v>
      </c>
      <c r="R47" s="149">
        <f t="shared" si="16"/>
        <v>128.35390891235372</v>
      </c>
    </row>
    <row r="48" spans="1:18" ht="12" customHeight="1" x14ac:dyDescent="0.2">
      <c r="A48" s="631"/>
      <c r="B48" s="246">
        <v>40</v>
      </c>
      <c r="C48" s="242" t="s">
        <v>76</v>
      </c>
      <c r="D48" s="144" t="s">
        <v>47</v>
      </c>
      <c r="E48" s="145">
        <v>4</v>
      </c>
      <c r="F48" s="145">
        <v>1973</v>
      </c>
      <c r="G48" s="146">
        <f t="shared" si="12"/>
        <v>3.8690000000000002</v>
      </c>
      <c r="H48" s="146">
        <v>0</v>
      </c>
      <c r="I48" s="146">
        <v>0</v>
      </c>
      <c r="J48" s="146">
        <v>3.8690000000000002</v>
      </c>
      <c r="K48" s="146">
        <v>174.77</v>
      </c>
      <c r="L48" s="146">
        <f t="shared" si="11"/>
        <v>3.8690000000000002</v>
      </c>
      <c r="M48" s="146">
        <v>174.77</v>
      </c>
      <c r="N48" s="147">
        <f t="shared" si="13"/>
        <v>2.2137666647593982E-2</v>
      </c>
      <c r="O48" s="215">
        <v>98.1</v>
      </c>
      <c r="P48" s="148">
        <f t="shared" si="14"/>
        <v>2.1717050981289696</v>
      </c>
      <c r="Q48" s="148">
        <f t="shared" si="15"/>
        <v>1328.259998855639</v>
      </c>
      <c r="R48" s="149">
        <f t="shared" si="16"/>
        <v>130.30230588773816</v>
      </c>
    </row>
    <row r="49" spans="1:18" ht="12" customHeight="1" x14ac:dyDescent="0.2">
      <c r="A49" s="631"/>
      <c r="B49" s="246">
        <v>41</v>
      </c>
      <c r="C49" s="240" t="s">
        <v>57</v>
      </c>
      <c r="D49" s="88" t="s">
        <v>47</v>
      </c>
      <c r="E49" s="87">
        <v>10</v>
      </c>
      <c r="F49" s="87">
        <v>1973</v>
      </c>
      <c r="G49" s="89">
        <f t="shared" si="12"/>
        <v>17.806999999999999</v>
      </c>
      <c r="H49" s="89">
        <v>0</v>
      </c>
      <c r="I49" s="89">
        <v>0</v>
      </c>
      <c r="J49" s="89">
        <v>17.806999999999999</v>
      </c>
      <c r="K49" s="89">
        <v>796.55</v>
      </c>
      <c r="L49" s="89">
        <f t="shared" si="11"/>
        <v>17.806999999999999</v>
      </c>
      <c r="M49" s="89">
        <v>796.55</v>
      </c>
      <c r="N49" s="91">
        <f t="shared" si="13"/>
        <v>2.2355156612893102E-2</v>
      </c>
      <c r="O49" s="104">
        <v>98.1</v>
      </c>
      <c r="P49" s="93">
        <f t="shared" si="14"/>
        <v>2.1930408637248133</v>
      </c>
      <c r="Q49" s="93">
        <f t="shared" si="15"/>
        <v>1341.3093967735861</v>
      </c>
      <c r="R49" s="94">
        <f t="shared" si="16"/>
        <v>131.58245182348878</v>
      </c>
    </row>
    <row r="50" spans="1:18" ht="12" customHeight="1" thickBot="1" x14ac:dyDescent="0.25">
      <c r="A50" s="632"/>
      <c r="B50" s="288">
        <v>42</v>
      </c>
      <c r="C50" s="244" t="s">
        <v>87</v>
      </c>
      <c r="D50" s="108" t="s">
        <v>47</v>
      </c>
      <c r="E50" s="106">
        <v>41</v>
      </c>
      <c r="F50" s="106"/>
      <c r="G50" s="107">
        <f t="shared" si="12"/>
        <v>31.643999999999998</v>
      </c>
      <c r="H50" s="107">
        <v>0</v>
      </c>
      <c r="I50" s="107">
        <v>0</v>
      </c>
      <c r="J50" s="107">
        <v>31.643999999999998</v>
      </c>
      <c r="K50" s="107">
        <v>1275.3499999999999</v>
      </c>
      <c r="L50" s="107">
        <f t="shared" si="11"/>
        <v>31.643999999999998</v>
      </c>
      <c r="M50" s="107">
        <v>1275.3499999999999</v>
      </c>
      <c r="N50" s="109">
        <f t="shared" si="13"/>
        <v>2.4812012388756029E-2</v>
      </c>
      <c r="O50" s="179">
        <v>98.1</v>
      </c>
      <c r="P50" s="110">
        <f t="shared" si="14"/>
        <v>2.4340584153369664</v>
      </c>
      <c r="Q50" s="110">
        <f t="shared" si="15"/>
        <v>1488.7207433253618</v>
      </c>
      <c r="R50" s="111">
        <f t="shared" si="16"/>
        <v>146.043504920218</v>
      </c>
    </row>
    <row r="51" spans="1:18" ht="12" customHeight="1" x14ac:dyDescent="0.2">
      <c r="A51" s="588" t="s">
        <v>84</v>
      </c>
      <c r="B51" s="305">
        <v>43</v>
      </c>
      <c r="C51" s="249" t="s">
        <v>78</v>
      </c>
      <c r="D51" s="114" t="s">
        <v>47</v>
      </c>
      <c r="E51" s="43">
        <v>12</v>
      </c>
      <c r="F51" s="43">
        <v>1984</v>
      </c>
      <c r="G51" s="113">
        <f t="shared" si="12"/>
        <v>10.422000000000001</v>
      </c>
      <c r="H51" s="113">
        <v>0</v>
      </c>
      <c r="I51" s="113">
        <v>0</v>
      </c>
      <c r="J51" s="113">
        <f>9.74+0.682</f>
        <v>10.422000000000001</v>
      </c>
      <c r="K51" s="113">
        <v>415.39</v>
      </c>
      <c r="L51" s="113">
        <f t="shared" si="11"/>
        <v>10.422000000000001</v>
      </c>
      <c r="M51" s="113">
        <v>415.39</v>
      </c>
      <c r="N51" s="115">
        <f t="shared" si="13"/>
        <v>2.5089674763475289E-2</v>
      </c>
      <c r="O51" s="307">
        <v>98.1</v>
      </c>
      <c r="P51" s="116">
        <f t="shared" si="14"/>
        <v>2.4612970942969259</v>
      </c>
      <c r="Q51" s="116">
        <f t="shared" si="15"/>
        <v>1505.3804858085173</v>
      </c>
      <c r="R51" s="117">
        <f t="shared" si="16"/>
        <v>147.67782565781553</v>
      </c>
    </row>
    <row r="52" spans="1:18" s="24" customFormat="1" ht="12" customHeight="1" x14ac:dyDescent="0.2">
      <c r="A52" s="589"/>
      <c r="B52" s="256">
        <v>44</v>
      </c>
      <c r="C52" s="309" t="s">
        <v>68</v>
      </c>
      <c r="D52" s="44" t="s">
        <v>47</v>
      </c>
      <c r="E52" s="45">
        <v>7</v>
      </c>
      <c r="F52" s="45">
        <v>1984</v>
      </c>
      <c r="G52" s="46">
        <f t="shared" si="12"/>
        <v>7.6189999999999998</v>
      </c>
      <c r="H52" s="46">
        <v>0</v>
      </c>
      <c r="I52" s="46">
        <v>0</v>
      </c>
      <c r="J52" s="46">
        <v>7.6189999999999998</v>
      </c>
      <c r="K52" s="46">
        <v>300.69</v>
      </c>
      <c r="L52" s="46">
        <f t="shared" si="11"/>
        <v>7.6189999999999998</v>
      </c>
      <c r="M52" s="46">
        <v>300.69</v>
      </c>
      <c r="N52" s="47">
        <f t="shared" si="13"/>
        <v>2.5338388373407829E-2</v>
      </c>
      <c r="O52" s="48">
        <v>98.1</v>
      </c>
      <c r="P52" s="49">
        <f t="shared" si="14"/>
        <v>2.4856958994313079</v>
      </c>
      <c r="Q52" s="131">
        <f t="shared" si="15"/>
        <v>1520.3033024044696</v>
      </c>
      <c r="R52" s="51">
        <f t="shared" si="16"/>
        <v>149.14175396587845</v>
      </c>
    </row>
    <row r="53" spans="1:18" ht="12" customHeight="1" x14ac:dyDescent="0.2">
      <c r="A53" s="589"/>
      <c r="B53" s="305">
        <v>45</v>
      </c>
      <c r="C53" s="306" t="s">
        <v>70</v>
      </c>
      <c r="D53" s="112" t="s">
        <v>47</v>
      </c>
      <c r="E53" s="43">
        <v>7</v>
      </c>
      <c r="F53" s="43"/>
      <c r="G53" s="113">
        <f t="shared" si="12"/>
        <v>8.6869999999999994</v>
      </c>
      <c r="H53" s="114">
        <v>0</v>
      </c>
      <c r="I53" s="114">
        <v>0</v>
      </c>
      <c r="J53" s="113">
        <v>8.6869999999999994</v>
      </c>
      <c r="K53" s="114">
        <v>341.47</v>
      </c>
      <c r="L53" s="113">
        <f t="shared" si="11"/>
        <v>8.6869999999999994</v>
      </c>
      <c r="M53" s="114">
        <v>341.47</v>
      </c>
      <c r="N53" s="115">
        <f t="shared" si="13"/>
        <v>2.5440009371247838E-2</v>
      </c>
      <c r="O53" s="307">
        <v>98.1</v>
      </c>
      <c r="P53" s="116">
        <f t="shared" si="14"/>
        <v>2.4956649193194127</v>
      </c>
      <c r="Q53" s="116">
        <f t="shared" si="15"/>
        <v>1526.4005622748703</v>
      </c>
      <c r="R53" s="117">
        <f t="shared" si="16"/>
        <v>149.73989515916477</v>
      </c>
    </row>
    <row r="54" spans="1:18" ht="12" customHeight="1" x14ac:dyDescent="0.2">
      <c r="A54" s="589"/>
      <c r="B54" s="256">
        <v>46</v>
      </c>
      <c r="C54" s="251" t="s">
        <v>74</v>
      </c>
      <c r="D54" s="50" t="s">
        <v>47</v>
      </c>
      <c r="E54" s="45">
        <v>7</v>
      </c>
      <c r="F54" s="45"/>
      <c r="G54" s="46">
        <f t="shared" si="12"/>
        <v>7.9409999999999998</v>
      </c>
      <c r="H54" s="44">
        <v>0</v>
      </c>
      <c r="I54" s="44">
        <v>0</v>
      </c>
      <c r="J54" s="46">
        <v>7.9409999999999998</v>
      </c>
      <c r="K54" s="44">
        <v>308.89</v>
      </c>
      <c r="L54" s="46">
        <f t="shared" si="11"/>
        <v>7.9409999999999998</v>
      </c>
      <c r="M54" s="44">
        <v>308.89</v>
      </c>
      <c r="N54" s="47">
        <f t="shared" si="13"/>
        <v>2.570818090582408E-2</v>
      </c>
      <c r="O54" s="48">
        <v>98.1</v>
      </c>
      <c r="P54" s="49">
        <f t="shared" si="14"/>
        <v>2.5219725468613419</v>
      </c>
      <c r="Q54" s="49">
        <f t="shared" si="15"/>
        <v>1542.4908543494448</v>
      </c>
      <c r="R54" s="51">
        <f t="shared" si="16"/>
        <v>151.31835281168051</v>
      </c>
    </row>
    <row r="55" spans="1:18" ht="12" customHeight="1" x14ac:dyDescent="0.2">
      <c r="A55" s="589"/>
      <c r="B55" s="256">
        <v>47</v>
      </c>
      <c r="C55" s="250" t="s">
        <v>75</v>
      </c>
      <c r="D55" s="44" t="s">
        <v>47</v>
      </c>
      <c r="E55" s="45">
        <v>8</v>
      </c>
      <c r="F55" s="45">
        <v>1966</v>
      </c>
      <c r="G55" s="46">
        <f t="shared" si="12"/>
        <v>9.032</v>
      </c>
      <c r="H55" s="46">
        <v>0</v>
      </c>
      <c r="I55" s="46">
        <v>0</v>
      </c>
      <c r="J55" s="46">
        <v>9.032</v>
      </c>
      <c r="K55" s="46">
        <v>350.82</v>
      </c>
      <c r="L55" s="46">
        <f t="shared" si="11"/>
        <v>9.032</v>
      </c>
      <c r="M55" s="46">
        <v>350.82</v>
      </c>
      <c r="N55" s="47">
        <f t="shared" si="13"/>
        <v>2.5745396499629439E-2</v>
      </c>
      <c r="O55" s="48">
        <v>98.1</v>
      </c>
      <c r="P55" s="49">
        <f t="shared" si="14"/>
        <v>2.5256233966136477</v>
      </c>
      <c r="Q55" s="49">
        <f t="shared" si="15"/>
        <v>1544.7237899777663</v>
      </c>
      <c r="R55" s="51">
        <f t="shared" si="16"/>
        <v>151.53740379681886</v>
      </c>
    </row>
    <row r="56" spans="1:18" ht="13.5" customHeight="1" x14ac:dyDescent="0.2">
      <c r="A56" s="589"/>
      <c r="B56" s="256">
        <v>48</v>
      </c>
      <c r="C56" s="251" t="s">
        <v>56</v>
      </c>
      <c r="D56" s="50" t="s">
        <v>47</v>
      </c>
      <c r="E56" s="45">
        <v>11</v>
      </c>
      <c r="F56" s="45"/>
      <c r="G56" s="46">
        <f t="shared" si="12"/>
        <v>17.367000000000001</v>
      </c>
      <c r="H56" s="44">
        <v>0</v>
      </c>
      <c r="I56" s="44">
        <v>0</v>
      </c>
      <c r="J56" s="46">
        <v>17.367000000000001</v>
      </c>
      <c r="K56" s="44">
        <v>669.02</v>
      </c>
      <c r="L56" s="46">
        <f t="shared" si="11"/>
        <v>17.367000000000001</v>
      </c>
      <c r="M56" s="44">
        <v>669.02</v>
      </c>
      <c r="N56" s="47">
        <f t="shared" si="13"/>
        <v>2.5958865205823446E-2</v>
      </c>
      <c r="O56" s="48">
        <v>98.1</v>
      </c>
      <c r="P56" s="49">
        <f t="shared" si="14"/>
        <v>2.5465646766912799</v>
      </c>
      <c r="Q56" s="49">
        <f t="shared" si="15"/>
        <v>1557.5319123494066</v>
      </c>
      <c r="R56" s="51">
        <f t="shared" si="16"/>
        <v>152.79388060147679</v>
      </c>
    </row>
    <row r="57" spans="1:18" ht="12" customHeight="1" x14ac:dyDescent="0.2">
      <c r="A57" s="589"/>
      <c r="B57" s="256">
        <v>49</v>
      </c>
      <c r="C57" s="251" t="s">
        <v>102</v>
      </c>
      <c r="D57" s="50" t="s">
        <v>47</v>
      </c>
      <c r="E57" s="45">
        <v>12</v>
      </c>
      <c r="F57" s="45"/>
      <c r="G57" s="46">
        <f t="shared" si="12"/>
        <v>14.183999999999999</v>
      </c>
      <c r="H57" s="44">
        <v>0</v>
      </c>
      <c r="I57" s="44">
        <v>0</v>
      </c>
      <c r="J57" s="46">
        <v>14.183999999999999</v>
      </c>
      <c r="K57" s="44">
        <v>544.66</v>
      </c>
      <c r="L57" s="46">
        <f t="shared" si="11"/>
        <v>14.183999999999999</v>
      </c>
      <c r="M57" s="44">
        <v>544.66</v>
      </c>
      <c r="N57" s="47">
        <f t="shared" si="13"/>
        <v>2.6041934417801931E-2</v>
      </c>
      <c r="O57" s="48">
        <v>98.1</v>
      </c>
      <c r="P57" s="49">
        <f t="shared" si="14"/>
        <v>2.5547137663863695</v>
      </c>
      <c r="Q57" s="49">
        <f t="shared" si="15"/>
        <v>1562.5160650681157</v>
      </c>
      <c r="R57" s="51">
        <f t="shared" si="16"/>
        <v>153.28282598318214</v>
      </c>
    </row>
    <row r="58" spans="1:18" ht="12" customHeight="1" x14ac:dyDescent="0.2">
      <c r="A58" s="589"/>
      <c r="B58" s="256">
        <v>50</v>
      </c>
      <c r="C58" s="251" t="s">
        <v>63</v>
      </c>
      <c r="D58" s="50" t="s">
        <v>47</v>
      </c>
      <c r="E58" s="45">
        <v>11</v>
      </c>
      <c r="F58" s="45"/>
      <c r="G58" s="46">
        <f t="shared" si="12"/>
        <v>18.7</v>
      </c>
      <c r="H58" s="44">
        <v>0</v>
      </c>
      <c r="I58" s="44">
        <v>0</v>
      </c>
      <c r="J58" s="46">
        <v>18.7</v>
      </c>
      <c r="K58" s="44">
        <v>687.63</v>
      </c>
      <c r="L58" s="46">
        <f t="shared" si="11"/>
        <v>18.7</v>
      </c>
      <c r="M58" s="44">
        <v>687.63</v>
      </c>
      <c r="N58" s="47">
        <f t="shared" si="13"/>
        <v>2.7194857699634978E-2</v>
      </c>
      <c r="O58" s="48">
        <v>98.1</v>
      </c>
      <c r="P58" s="49">
        <f t="shared" si="14"/>
        <v>2.6678155403341912</v>
      </c>
      <c r="Q58" s="49">
        <f t="shared" si="15"/>
        <v>1631.6914619780987</v>
      </c>
      <c r="R58" s="51">
        <f t="shared" si="16"/>
        <v>160.06893242005148</v>
      </c>
    </row>
    <row r="59" spans="1:18" ht="14.25" customHeight="1" x14ac:dyDescent="0.2">
      <c r="A59" s="589"/>
      <c r="B59" s="256">
        <v>51</v>
      </c>
      <c r="C59" s="250" t="s">
        <v>79</v>
      </c>
      <c r="D59" s="44" t="s">
        <v>47</v>
      </c>
      <c r="E59" s="45">
        <v>16</v>
      </c>
      <c r="F59" s="45">
        <v>1978</v>
      </c>
      <c r="G59" s="46">
        <f t="shared" si="12"/>
        <v>13.487</v>
      </c>
      <c r="H59" s="46">
        <v>0</v>
      </c>
      <c r="I59" s="46">
        <v>0</v>
      </c>
      <c r="J59" s="46">
        <f>11.936+1.551</f>
        <v>13.487</v>
      </c>
      <c r="K59" s="46">
        <v>492.25</v>
      </c>
      <c r="L59" s="46">
        <f t="shared" si="11"/>
        <v>13.487</v>
      </c>
      <c r="M59" s="46">
        <v>492.25</v>
      </c>
      <c r="N59" s="47">
        <f t="shared" si="13"/>
        <v>2.7398679532757746E-2</v>
      </c>
      <c r="O59" s="48">
        <v>98.1</v>
      </c>
      <c r="P59" s="49">
        <f t="shared" si="14"/>
        <v>2.6878104621635348</v>
      </c>
      <c r="Q59" s="49">
        <f t="shared" si="15"/>
        <v>1643.9207719654646</v>
      </c>
      <c r="R59" s="51">
        <f t="shared" si="16"/>
        <v>161.26862772981207</v>
      </c>
    </row>
    <row r="60" spans="1:18" ht="13.5" customHeight="1" x14ac:dyDescent="0.2">
      <c r="A60" s="589"/>
      <c r="B60" s="256">
        <v>52</v>
      </c>
      <c r="C60" s="251" t="s">
        <v>100</v>
      </c>
      <c r="D60" s="50" t="s">
        <v>47</v>
      </c>
      <c r="E60" s="45">
        <v>6</v>
      </c>
      <c r="F60" s="45"/>
      <c r="G60" s="46">
        <f t="shared" si="12"/>
        <v>6.0380000000000003</v>
      </c>
      <c r="H60" s="44">
        <v>0</v>
      </c>
      <c r="I60" s="44">
        <v>0</v>
      </c>
      <c r="J60" s="46">
        <v>6.0380000000000003</v>
      </c>
      <c r="K60" s="44">
        <v>220.29</v>
      </c>
      <c r="L60" s="46">
        <f t="shared" si="11"/>
        <v>6.0380000000000003</v>
      </c>
      <c r="M60" s="44">
        <v>220.29</v>
      </c>
      <c r="N60" s="47">
        <f t="shared" si="13"/>
        <v>2.7409324072813112E-2</v>
      </c>
      <c r="O60" s="48">
        <v>98.1</v>
      </c>
      <c r="P60" s="49">
        <f t="shared" si="14"/>
        <v>2.6888546915429661</v>
      </c>
      <c r="Q60" s="49">
        <f t="shared" si="15"/>
        <v>1644.5594443687867</v>
      </c>
      <c r="R60" s="51">
        <f t="shared" si="16"/>
        <v>161.33128149257794</v>
      </c>
    </row>
    <row r="61" spans="1:18" ht="13.5" customHeight="1" x14ac:dyDescent="0.2">
      <c r="A61" s="589"/>
      <c r="B61" s="256">
        <v>53</v>
      </c>
      <c r="C61" s="253" t="s">
        <v>65</v>
      </c>
      <c r="D61" s="44" t="s">
        <v>47</v>
      </c>
      <c r="E61" s="209">
        <v>6</v>
      </c>
      <c r="F61" s="209">
        <v>1971</v>
      </c>
      <c r="G61" s="46">
        <f t="shared" si="12"/>
        <v>9.07</v>
      </c>
      <c r="H61" s="210">
        <v>0</v>
      </c>
      <c r="I61" s="210">
        <v>0</v>
      </c>
      <c r="J61" s="210">
        <v>9.07</v>
      </c>
      <c r="K61" s="210">
        <v>328.45</v>
      </c>
      <c r="L61" s="210">
        <f t="shared" si="11"/>
        <v>9.07</v>
      </c>
      <c r="M61" s="210">
        <v>328.45</v>
      </c>
      <c r="N61" s="212">
        <f t="shared" si="13"/>
        <v>2.7614553204445124E-2</v>
      </c>
      <c r="O61" s="48">
        <v>98.1</v>
      </c>
      <c r="P61" s="49">
        <f t="shared" si="14"/>
        <v>2.7089876693560666</v>
      </c>
      <c r="Q61" s="213">
        <f t="shared" si="15"/>
        <v>1656.8731922667075</v>
      </c>
      <c r="R61" s="51">
        <f t="shared" si="16"/>
        <v>162.53926016136398</v>
      </c>
    </row>
    <row r="62" spans="1:18" ht="13.5" customHeight="1" x14ac:dyDescent="0.2">
      <c r="A62" s="589"/>
      <c r="B62" s="256">
        <v>54</v>
      </c>
      <c r="C62" s="253" t="s">
        <v>77</v>
      </c>
      <c r="D62" s="44" t="s">
        <v>47</v>
      </c>
      <c r="E62" s="209">
        <v>14</v>
      </c>
      <c r="F62" s="209">
        <v>1966</v>
      </c>
      <c r="G62" s="46">
        <f t="shared" si="12"/>
        <v>13.747</v>
      </c>
      <c r="H62" s="210">
        <v>0</v>
      </c>
      <c r="I62" s="210">
        <v>0</v>
      </c>
      <c r="J62" s="210">
        <f>11.123+2.624</f>
        <v>13.747</v>
      </c>
      <c r="K62" s="210">
        <v>487.55</v>
      </c>
      <c r="L62" s="210">
        <f t="shared" si="11"/>
        <v>13.747</v>
      </c>
      <c r="M62" s="210">
        <v>487.55</v>
      </c>
      <c r="N62" s="212">
        <f t="shared" si="13"/>
        <v>2.8196082453081733E-2</v>
      </c>
      <c r="O62" s="48">
        <v>98.1</v>
      </c>
      <c r="P62" s="213">
        <f t="shared" si="14"/>
        <v>2.7660356886473179</v>
      </c>
      <c r="Q62" s="213">
        <f t="shared" si="15"/>
        <v>1691.7649471849038</v>
      </c>
      <c r="R62" s="214">
        <f t="shared" si="16"/>
        <v>165.96214131883903</v>
      </c>
    </row>
    <row r="63" spans="1:18" ht="13.5" customHeight="1" x14ac:dyDescent="0.2">
      <c r="A63" s="589"/>
      <c r="B63" s="256">
        <v>55</v>
      </c>
      <c r="C63" s="253" t="s">
        <v>61</v>
      </c>
      <c r="D63" s="44" t="s">
        <v>47</v>
      </c>
      <c r="E63" s="209">
        <v>7</v>
      </c>
      <c r="F63" s="209"/>
      <c r="G63" s="46">
        <f t="shared" si="12"/>
        <v>11.594000000000001</v>
      </c>
      <c r="H63" s="211">
        <v>0</v>
      </c>
      <c r="I63" s="210">
        <v>0.88400000000000001</v>
      </c>
      <c r="J63" s="210">
        <v>10.71</v>
      </c>
      <c r="K63" s="211">
        <v>374.68</v>
      </c>
      <c r="L63" s="210">
        <f t="shared" si="11"/>
        <v>10.71</v>
      </c>
      <c r="M63" s="211">
        <v>374.68</v>
      </c>
      <c r="N63" s="212">
        <f t="shared" si="13"/>
        <v>2.858439201451906E-2</v>
      </c>
      <c r="O63" s="48">
        <v>98.1</v>
      </c>
      <c r="P63" s="213">
        <f t="shared" si="14"/>
        <v>2.8041288566243194</v>
      </c>
      <c r="Q63" s="213">
        <f t="shared" si="15"/>
        <v>1715.0635208711435</v>
      </c>
      <c r="R63" s="214">
        <f t="shared" si="16"/>
        <v>168.24773139745918</v>
      </c>
    </row>
    <row r="64" spans="1:18" ht="13.5" customHeight="1" x14ac:dyDescent="0.2">
      <c r="A64" s="589"/>
      <c r="B64" s="256">
        <v>56</v>
      </c>
      <c r="C64" s="252" t="s">
        <v>67</v>
      </c>
      <c r="D64" s="50" t="s">
        <v>47</v>
      </c>
      <c r="E64" s="209">
        <v>1</v>
      </c>
      <c r="F64" s="209"/>
      <c r="G64" s="46">
        <f t="shared" si="12"/>
        <v>1.766</v>
      </c>
      <c r="H64" s="211">
        <v>0</v>
      </c>
      <c r="I64" s="211">
        <v>0</v>
      </c>
      <c r="J64" s="210">
        <v>1.766</v>
      </c>
      <c r="K64" s="211">
        <v>60.09</v>
      </c>
      <c r="L64" s="210">
        <f t="shared" si="11"/>
        <v>1.766</v>
      </c>
      <c r="M64" s="211">
        <v>60.09</v>
      </c>
      <c r="N64" s="212">
        <f t="shared" si="13"/>
        <v>2.9389249459144614E-2</v>
      </c>
      <c r="O64" s="48">
        <v>98.1</v>
      </c>
      <c r="P64" s="213">
        <f t="shared" si="14"/>
        <v>2.8830853719420864</v>
      </c>
      <c r="Q64" s="213">
        <f t="shared" si="15"/>
        <v>1763.3549675486768</v>
      </c>
      <c r="R64" s="214">
        <f t="shared" si="16"/>
        <v>172.98512231652518</v>
      </c>
    </row>
    <row r="65" spans="1:18" ht="12.75" customHeight="1" thickBot="1" x14ac:dyDescent="0.25">
      <c r="A65" s="590"/>
      <c r="B65" s="257">
        <v>57</v>
      </c>
      <c r="C65" s="254" t="s">
        <v>80</v>
      </c>
      <c r="D65" s="52" t="s">
        <v>47</v>
      </c>
      <c r="E65" s="53">
        <v>7</v>
      </c>
      <c r="F65" s="53">
        <v>1985</v>
      </c>
      <c r="G65" s="54">
        <f t="shared" si="12"/>
        <v>3.9580000000000002</v>
      </c>
      <c r="H65" s="54">
        <v>0</v>
      </c>
      <c r="I65" s="54">
        <v>0</v>
      </c>
      <c r="J65" s="54">
        <v>3.9580000000000002</v>
      </c>
      <c r="K65" s="54">
        <v>108.3</v>
      </c>
      <c r="L65" s="54">
        <f t="shared" si="11"/>
        <v>3.9580000000000002</v>
      </c>
      <c r="M65" s="54">
        <v>108.3</v>
      </c>
      <c r="N65" s="55">
        <f t="shared" si="13"/>
        <v>3.6546629732225305E-2</v>
      </c>
      <c r="O65" s="56">
        <v>98.1</v>
      </c>
      <c r="P65" s="57">
        <f t="shared" si="14"/>
        <v>3.5852243767313023</v>
      </c>
      <c r="Q65" s="57">
        <f t="shared" si="15"/>
        <v>2192.7977839335181</v>
      </c>
      <c r="R65" s="58">
        <f t="shared" si="16"/>
        <v>215.11346260387811</v>
      </c>
    </row>
    <row r="66" spans="1:18" ht="12" customHeight="1" x14ac:dyDescent="0.2">
      <c r="C66" s="21"/>
      <c r="D66" s="21"/>
      <c r="E66" s="22"/>
      <c r="F66" s="22"/>
      <c r="G66" s="23"/>
      <c r="H66" s="23"/>
      <c r="I66" s="23"/>
      <c r="J66" s="23"/>
      <c r="K66" s="23"/>
      <c r="L66" s="23"/>
      <c r="M66" s="23"/>
      <c r="N66" s="25"/>
      <c r="O66" s="17"/>
      <c r="P66" s="18"/>
      <c r="Q66" s="18"/>
      <c r="R66" s="18"/>
    </row>
    <row r="67" spans="1:18" ht="12" customHeight="1" x14ac:dyDescent="0.2">
      <c r="C67" s="21"/>
      <c r="D67" s="21"/>
      <c r="E67" s="22"/>
      <c r="F67" s="22"/>
      <c r="G67" s="23"/>
      <c r="H67" s="24"/>
      <c r="I67" s="24"/>
      <c r="J67" s="23"/>
      <c r="K67" s="24"/>
      <c r="L67" s="23"/>
      <c r="M67" s="24"/>
      <c r="N67" s="25"/>
      <c r="O67" s="17"/>
      <c r="P67" s="18"/>
      <c r="Q67" s="18"/>
      <c r="R67" s="18"/>
    </row>
    <row r="70" spans="1:18" x14ac:dyDescent="0.2">
      <c r="B70" s="1"/>
      <c r="C70" s="1"/>
      <c r="D70" s="1"/>
      <c r="E70" s="1"/>
      <c r="F70" s="1"/>
    </row>
    <row r="71" spans="1:18" x14ac:dyDescent="0.2">
      <c r="B71" s="1"/>
      <c r="C71" s="1"/>
      <c r="D71" s="1"/>
      <c r="E71" s="1"/>
      <c r="F71" s="1"/>
    </row>
    <row r="72" spans="1:18" x14ac:dyDescent="0.2">
      <c r="B72" s="1"/>
      <c r="C72" s="1"/>
      <c r="D72" s="1"/>
      <c r="E72" s="1"/>
      <c r="F72" s="1"/>
    </row>
    <row r="73" spans="1:18" x14ac:dyDescent="0.2">
      <c r="B73" s="1"/>
      <c r="C73" s="1"/>
      <c r="D73" s="1"/>
      <c r="E73" s="1"/>
      <c r="F73" s="1"/>
    </row>
    <row r="74" spans="1:18" x14ac:dyDescent="0.2">
      <c r="B74" s="1"/>
      <c r="C74" s="1"/>
      <c r="D74" s="1"/>
      <c r="E74" s="1"/>
      <c r="F74" s="1"/>
    </row>
    <row r="75" spans="1:18" x14ac:dyDescent="0.2">
      <c r="B75" s="1"/>
      <c r="C75" s="1"/>
      <c r="D75" s="1"/>
      <c r="E75" s="1"/>
      <c r="F75" s="1"/>
    </row>
    <row r="76" spans="1:18" x14ac:dyDescent="0.2">
      <c r="B76" s="1"/>
      <c r="C76" s="1"/>
      <c r="D76" s="1"/>
      <c r="E76" s="1"/>
      <c r="F76" s="1"/>
    </row>
    <row r="77" spans="1:18" x14ac:dyDescent="0.2">
      <c r="B77" s="1"/>
      <c r="C77" s="1"/>
      <c r="D77" s="1"/>
      <c r="E77" s="1"/>
      <c r="F77" s="1"/>
    </row>
    <row r="78" spans="1:18" x14ac:dyDescent="0.2">
      <c r="B78" s="1"/>
      <c r="C78" s="1"/>
      <c r="D78" s="1"/>
      <c r="E78" s="1"/>
      <c r="F78" s="1"/>
    </row>
    <row r="79" spans="1:18" x14ac:dyDescent="0.2">
      <c r="B79" s="1"/>
      <c r="C79" s="1"/>
      <c r="D79" s="1"/>
      <c r="E79" s="1"/>
      <c r="F79" s="1"/>
    </row>
    <row r="80" spans="1:18" x14ac:dyDescent="0.2">
      <c r="B80" s="1"/>
      <c r="C80" s="1"/>
      <c r="D80" s="1"/>
      <c r="E80" s="1"/>
      <c r="F80" s="1"/>
    </row>
    <row r="81" spans="2:6" x14ac:dyDescent="0.2">
      <c r="B81" s="1"/>
      <c r="C81" s="1"/>
      <c r="D81" s="1"/>
      <c r="E81" s="1"/>
      <c r="F81" s="1"/>
    </row>
    <row r="82" spans="2:6" x14ac:dyDescent="0.2">
      <c r="B82" s="1"/>
      <c r="C82" s="1"/>
      <c r="D82" s="1"/>
      <c r="E82" s="1"/>
      <c r="F82" s="1"/>
    </row>
    <row r="83" spans="2:6" x14ac:dyDescent="0.2">
      <c r="B83" s="1"/>
      <c r="C83" s="1"/>
      <c r="D83" s="1"/>
      <c r="E83" s="1"/>
      <c r="F83" s="1"/>
    </row>
    <row r="84" spans="2:6" x14ac:dyDescent="0.2">
      <c r="B84" s="1"/>
      <c r="C84" s="1"/>
      <c r="D84" s="1"/>
      <c r="E84" s="1"/>
      <c r="F84" s="1"/>
    </row>
    <row r="85" spans="2:6" x14ac:dyDescent="0.2">
      <c r="B85" s="1"/>
      <c r="C85" s="1"/>
      <c r="D85" s="1"/>
      <c r="E85" s="1"/>
      <c r="F85" s="1"/>
    </row>
    <row r="86" spans="2:6" x14ac:dyDescent="0.2">
      <c r="B86" s="1"/>
      <c r="C86" s="1"/>
      <c r="D86" s="1"/>
      <c r="E86" s="1"/>
      <c r="F86" s="1"/>
    </row>
    <row r="87" spans="2:6" x14ac:dyDescent="0.2">
      <c r="B87" s="1"/>
      <c r="C87" s="1"/>
      <c r="D87" s="1"/>
      <c r="E87" s="1"/>
      <c r="F87" s="1"/>
    </row>
    <row r="88" spans="2:6" x14ac:dyDescent="0.2">
      <c r="B88" s="1"/>
      <c r="C88" s="1"/>
      <c r="D88" s="1"/>
      <c r="E88" s="1"/>
      <c r="F88" s="1"/>
    </row>
    <row r="89" spans="2:6" x14ac:dyDescent="0.2">
      <c r="B89" s="1"/>
      <c r="C89" s="1"/>
      <c r="D89" s="1"/>
      <c r="E89" s="1"/>
      <c r="F89" s="1"/>
    </row>
    <row r="90" spans="2:6" x14ac:dyDescent="0.2">
      <c r="B90" s="1"/>
      <c r="C90" s="1"/>
      <c r="D90" s="1"/>
      <c r="E90" s="1"/>
      <c r="F90" s="1"/>
    </row>
    <row r="91" spans="2:6" x14ac:dyDescent="0.2">
      <c r="B91" s="1"/>
      <c r="C91" s="1"/>
      <c r="D91" s="1"/>
      <c r="E91" s="1"/>
      <c r="F91" s="1"/>
    </row>
    <row r="92" spans="2:6" x14ac:dyDescent="0.2">
      <c r="B92" s="1"/>
      <c r="C92" s="1"/>
      <c r="D92" s="1"/>
      <c r="E92" s="1"/>
      <c r="F92" s="1"/>
    </row>
    <row r="93" spans="2:6" x14ac:dyDescent="0.2">
      <c r="B93" s="1"/>
      <c r="C93" s="1"/>
      <c r="D93" s="1"/>
      <c r="E93" s="1"/>
      <c r="F93" s="1"/>
    </row>
    <row r="94" spans="2:6" x14ac:dyDescent="0.2">
      <c r="B94" s="1"/>
      <c r="C94" s="1"/>
      <c r="D94" s="1"/>
      <c r="E94" s="1"/>
      <c r="F94" s="1"/>
    </row>
    <row r="95" spans="2:6" x14ac:dyDescent="0.2">
      <c r="B95" s="1"/>
      <c r="C95" s="1"/>
      <c r="D95" s="1"/>
      <c r="E95" s="1"/>
      <c r="F95" s="1"/>
    </row>
    <row r="96" spans="2:6" x14ac:dyDescent="0.2">
      <c r="B96" s="1"/>
      <c r="C96" s="1"/>
      <c r="D96" s="1"/>
      <c r="E96" s="1"/>
      <c r="F96" s="1"/>
    </row>
    <row r="97" spans="2:6" x14ac:dyDescent="0.2">
      <c r="B97" s="1"/>
      <c r="C97" s="1"/>
      <c r="D97" s="1"/>
      <c r="E97" s="1"/>
      <c r="F97" s="1"/>
    </row>
    <row r="98" spans="2:6" x14ac:dyDescent="0.2">
      <c r="B98" s="1"/>
      <c r="C98" s="1"/>
      <c r="D98" s="1"/>
      <c r="E98" s="1"/>
      <c r="F98" s="1"/>
    </row>
    <row r="99" spans="2:6" x14ac:dyDescent="0.2">
      <c r="B99" s="1"/>
      <c r="C99" s="1"/>
      <c r="D99" s="1"/>
      <c r="E99" s="1"/>
      <c r="F99" s="1"/>
    </row>
    <row r="100" spans="2:6" x14ac:dyDescent="0.2">
      <c r="B100" s="1"/>
      <c r="C100" s="1"/>
      <c r="D100" s="1"/>
      <c r="E100" s="1"/>
      <c r="F100" s="1"/>
    </row>
    <row r="101" spans="2:6" x14ac:dyDescent="0.2">
      <c r="B101" s="1"/>
      <c r="C101" s="1"/>
      <c r="D101" s="1"/>
      <c r="E101" s="1"/>
      <c r="F101" s="1"/>
    </row>
    <row r="102" spans="2:6" x14ac:dyDescent="0.2">
      <c r="B102" s="1"/>
      <c r="C102" s="1"/>
      <c r="D102" s="1"/>
      <c r="E102" s="1"/>
      <c r="F102" s="1"/>
    </row>
    <row r="103" spans="2:6" x14ac:dyDescent="0.2">
      <c r="B103" s="1"/>
      <c r="C103" s="1"/>
      <c r="D103" s="1"/>
      <c r="E103" s="1"/>
      <c r="F103" s="1"/>
    </row>
    <row r="104" spans="2:6" x14ac:dyDescent="0.2">
      <c r="B104" s="1"/>
      <c r="C104" s="1"/>
      <c r="D104" s="1"/>
      <c r="E104" s="1"/>
      <c r="F104" s="1"/>
    </row>
    <row r="105" spans="2:6" x14ac:dyDescent="0.2">
      <c r="B105" s="1"/>
      <c r="C105" s="1"/>
      <c r="D105" s="1"/>
      <c r="E105" s="1"/>
      <c r="F105" s="1"/>
    </row>
    <row r="106" spans="2:6" x14ac:dyDescent="0.2">
      <c r="B106" s="1"/>
      <c r="C106" s="1"/>
      <c r="D106" s="1"/>
      <c r="E106" s="1"/>
      <c r="F106" s="1"/>
    </row>
    <row r="107" spans="2:6" x14ac:dyDescent="0.2">
      <c r="B107" s="1"/>
      <c r="C107" s="1"/>
      <c r="D107" s="1"/>
      <c r="E107" s="1"/>
      <c r="F107" s="1"/>
    </row>
    <row r="108" spans="2:6" x14ac:dyDescent="0.2">
      <c r="B108" s="1"/>
      <c r="C108" s="1"/>
      <c r="D108" s="1"/>
      <c r="E108" s="1"/>
      <c r="F108" s="1"/>
    </row>
    <row r="109" spans="2:6" x14ac:dyDescent="0.2">
      <c r="B109" s="1"/>
      <c r="C109" s="1"/>
      <c r="D109" s="1"/>
      <c r="E109" s="1"/>
      <c r="F109" s="1"/>
    </row>
    <row r="110" spans="2:6" x14ac:dyDescent="0.2">
      <c r="B110" s="1"/>
      <c r="C110" s="1"/>
      <c r="D110" s="1"/>
      <c r="E110" s="1"/>
      <c r="F110" s="1"/>
    </row>
    <row r="111" spans="2:6" x14ac:dyDescent="0.2">
      <c r="B111" s="1"/>
      <c r="C111" s="1"/>
      <c r="D111" s="1"/>
      <c r="E111" s="1"/>
      <c r="F111" s="1"/>
    </row>
    <row r="112" spans="2:6" x14ac:dyDescent="0.2">
      <c r="B112" s="1"/>
      <c r="C112" s="1"/>
      <c r="D112" s="1"/>
      <c r="E112" s="1"/>
      <c r="F112" s="1"/>
    </row>
    <row r="113" spans="2:6" x14ac:dyDescent="0.2">
      <c r="B113" s="1"/>
      <c r="C113" s="1"/>
      <c r="D113" s="1"/>
      <c r="E113" s="1"/>
      <c r="F113" s="1"/>
    </row>
    <row r="1048575" spans="16:16" x14ac:dyDescent="0.2">
      <c r="P1048575" s="1">
        <f>SUM(P1:P1048574)</f>
        <v>116.34354062868624</v>
      </c>
    </row>
  </sheetData>
  <sortState xmlns:xlrd2="http://schemas.microsoft.com/office/spreadsheetml/2017/richdata2" ref="B10:R65">
    <sortCondition ref="N10:N65"/>
  </sortState>
  <mergeCells count="23">
    <mergeCell ref="A9:A21"/>
    <mergeCell ref="A22:A29"/>
    <mergeCell ref="A30:A50"/>
    <mergeCell ref="A51:A65"/>
    <mergeCell ref="P5:P6"/>
    <mergeCell ref="Q5:Q6"/>
    <mergeCell ref="R5:R6"/>
    <mergeCell ref="G5:J5"/>
    <mergeCell ref="K5:K6"/>
    <mergeCell ref="L5:L6"/>
    <mergeCell ref="M5:M6"/>
    <mergeCell ref="N5:N6"/>
    <mergeCell ref="O5:O6"/>
    <mergeCell ref="A1:G1"/>
    <mergeCell ref="A2:F2"/>
    <mergeCell ref="A3:F3"/>
    <mergeCell ref="A4:P4"/>
    <mergeCell ref="A5:A7"/>
    <mergeCell ref="B5:B7"/>
    <mergeCell ref="C5:C7"/>
    <mergeCell ref="D5:D7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28</vt:i4>
      </vt:variant>
    </vt:vector>
  </HeadingPairs>
  <TitlesOfParts>
    <vt:vector size="28" baseType="lpstr">
      <vt:lpstr>2022-sausis</vt:lpstr>
      <vt:lpstr>2022-vasaris</vt:lpstr>
      <vt:lpstr>2022-kovas</vt:lpstr>
      <vt:lpstr>2022-lapkritis</vt:lpstr>
      <vt:lpstr>Lapas1</vt:lpstr>
      <vt:lpstr>2022-gruodis</vt:lpstr>
      <vt:lpstr>2023-sausis</vt:lpstr>
      <vt:lpstr>2023-vasaris</vt:lpstr>
      <vt:lpstr>2023-kovas</vt:lpstr>
      <vt:lpstr>nesivadovauti 2023-balandis</vt:lpstr>
      <vt:lpstr>2023-11</vt:lpstr>
      <vt:lpstr>2023-12</vt:lpstr>
      <vt:lpstr>2024-01</vt:lpstr>
      <vt:lpstr>2024-02</vt:lpstr>
      <vt:lpstr>2024-03</vt:lpstr>
      <vt:lpstr>2024-04</vt:lpstr>
      <vt:lpstr>2024-10</vt:lpstr>
      <vt:lpstr>2024-11</vt:lpstr>
      <vt:lpstr>2024-12</vt:lpstr>
      <vt:lpstr>2025-01</vt:lpstr>
      <vt:lpstr>2025-02</vt:lpstr>
      <vt:lpstr>2025-03</vt:lpstr>
      <vt:lpstr>2025-10</vt:lpstr>
      <vt:lpstr>2025-11</vt:lpstr>
      <vt:lpstr>2025-12</vt:lpstr>
      <vt:lpstr>2026-01</vt:lpstr>
      <vt:lpstr>2026-02</vt:lpstr>
      <vt:lpstr>2026-03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RKPC</dc:creator>
  <cp:lastModifiedBy>Renata Šiupinienė | Komunalinių paslaugų centras UAB</cp:lastModifiedBy>
  <cp:lastPrinted>2021-05-06T07:33:05Z</cp:lastPrinted>
  <dcterms:created xsi:type="dcterms:W3CDTF">2015-06-05T18:19:34Z</dcterms:created>
  <dcterms:modified xsi:type="dcterms:W3CDTF">2026-04-24T08:08:07Z</dcterms:modified>
</cp:coreProperties>
</file>